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" windowWidth="11280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<sst xmlns="http://schemas.openxmlformats.org/spreadsheetml/2006/main" count="284" uniqueCount="194">
  <si>
    <t>Rozdzial</t>
  </si>
  <si>
    <t>%</t>
  </si>
  <si>
    <t>854</t>
  </si>
  <si>
    <t>700</t>
  </si>
  <si>
    <t>70005</t>
  </si>
  <si>
    <t>750</t>
  </si>
  <si>
    <t>75023</t>
  </si>
  <si>
    <t>630</t>
  </si>
  <si>
    <t>75095</t>
  </si>
  <si>
    <t>758</t>
  </si>
  <si>
    <t>900</t>
  </si>
  <si>
    <t>90095</t>
  </si>
  <si>
    <t>851</t>
  </si>
  <si>
    <t>801</t>
  </si>
  <si>
    <t>80101</t>
  </si>
  <si>
    <t>80110</t>
  </si>
  <si>
    <t>90015</t>
  </si>
  <si>
    <t>754</t>
  </si>
  <si>
    <t>75414</t>
  </si>
  <si>
    <t>752</t>
  </si>
  <si>
    <t>75212</t>
  </si>
  <si>
    <t>751</t>
  </si>
  <si>
    <t>600</t>
  </si>
  <si>
    <t>60016</t>
  </si>
  <si>
    <t>63003</t>
  </si>
  <si>
    <t>70001</t>
  </si>
  <si>
    <t>710</t>
  </si>
  <si>
    <t>71014</t>
  </si>
  <si>
    <t>75022</t>
  </si>
  <si>
    <t>wydatki bieżące</t>
  </si>
  <si>
    <t>wydatki inwestycyjne</t>
  </si>
  <si>
    <t>gospodarka gruntami i nieruchomościami w tym:</t>
  </si>
  <si>
    <t>opracowania geodezyjne  i kartograficzne w tym:</t>
  </si>
  <si>
    <t>75011</t>
  </si>
  <si>
    <t>pochodne od wynagrodzeń</t>
  </si>
  <si>
    <t>wynagrodzenia</t>
  </si>
  <si>
    <t>Urzędy wojewódzkie w tym:</t>
  </si>
  <si>
    <t>rada miasta w tym:</t>
  </si>
  <si>
    <t>urząd miasta w tym:</t>
  </si>
  <si>
    <t>pochodna od wynagrodzeń</t>
  </si>
  <si>
    <t>75101</t>
  </si>
  <si>
    <t>pozostałe wydatki w tym:</t>
  </si>
  <si>
    <t>75412</t>
  </si>
  <si>
    <t>ochotnicza straż pożarna w tym:</t>
  </si>
  <si>
    <t>obrona cywilna w tym:</t>
  </si>
  <si>
    <t>757</t>
  </si>
  <si>
    <t>75702</t>
  </si>
  <si>
    <t>obsługa kredytu i pożyczek jednostek samorządu terytorialnego w tym:</t>
  </si>
  <si>
    <t>odsetki od krajowych pożyczek i kredytów</t>
  </si>
  <si>
    <t>75704</t>
  </si>
  <si>
    <t>Różne rozliczenia</t>
  </si>
  <si>
    <t>75818</t>
  </si>
  <si>
    <t>Oświata i wychowanie</t>
  </si>
  <si>
    <t>80104</t>
  </si>
  <si>
    <t>gimnazja w tym:</t>
  </si>
  <si>
    <t>85154</t>
  </si>
  <si>
    <t>przeciwdziałanie alkoholizmowi w tym:</t>
  </si>
  <si>
    <t>dodatki mieszkaniowe w tym:</t>
  </si>
  <si>
    <t>90003</t>
  </si>
  <si>
    <t>oczyszczanie miast w tym:</t>
  </si>
  <si>
    <t>90004</t>
  </si>
  <si>
    <t>utrzymanie zieleni w mieście w tym:</t>
  </si>
  <si>
    <t>oświetlenie ulic w tym:</t>
  </si>
  <si>
    <t>921</t>
  </si>
  <si>
    <t>92116</t>
  </si>
  <si>
    <t>biblioteki w tym:</t>
  </si>
  <si>
    <t>dotacje z budżetu dla instytucji kultury</t>
  </si>
  <si>
    <t>92118</t>
  </si>
  <si>
    <t>92195</t>
  </si>
  <si>
    <t>926</t>
  </si>
  <si>
    <t>92605</t>
  </si>
  <si>
    <t>zadania w zakresie kultury fizycznej i sportu w tym:</t>
  </si>
  <si>
    <t>92695</t>
  </si>
  <si>
    <t>Ogółem</t>
  </si>
  <si>
    <t>Dział</t>
  </si>
  <si>
    <t>Wyszczególnienie</t>
  </si>
  <si>
    <t>Transport i Łączność</t>
  </si>
  <si>
    <t>Turystyka</t>
  </si>
  <si>
    <t>Gospodarka mieszkaniowa</t>
  </si>
  <si>
    <t>Działalność usługowa</t>
  </si>
  <si>
    <t>Administracja publiczna</t>
  </si>
  <si>
    <t>Obrona narodowa</t>
  </si>
  <si>
    <t>Bezpieczeństwo publiczne i ochrona przeciwpożarowa</t>
  </si>
  <si>
    <t>Obsługa długu publicznego</t>
  </si>
  <si>
    <t>Ochrona zdrowia</t>
  </si>
  <si>
    <t>Edukacyjna opieka wychowawcza</t>
  </si>
  <si>
    <t>Gospodarka komunalna i ochrona środowiska</t>
  </si>
  <si>
    <t>Kultura i ochrona dziedzictwa narodowego</t>
  </si>
  <si>
    <t>Kultura fizyczna i sport</t>
  </si>
  <si>
    <t>w zł</t>
  </si>
  <si>
    <t xml:space="preserve">zakłady gospodarki mieszkaniowej w tym: </t>
  </si>
  <si>
    <t>85401</t>
  </si>
  <si>
    <t>wydatki bieżące ( rezerwa)</t>
  </si>
  <si>
    <t>010</t>
  </si>
  <si>
    <t>Rolnictwo i łowiectwo</t>
  </si>
  <si>
    <t>01030</t>
  </si>
  <si>
    <t>020</t>
  </si>
  <si>
    <t>Leśnictwo</t>
  </si>
  <si>
    <t>02001</t>
  </si>
  <si>
    <t>dotacja dla j.s.t.</t>
  </si>
  <si>
    <t>71035</t>
  </si>
  <si>
    <t>75109</t>
  </si>
  <si>
    <t>dotacje dla j.s.t.</t>
  </si>
  <si>
    <t>90001</t>
  </si>
  <si>
    <t>90002</t>
  </si>
  <si>
    <t>dotacje celowe</t>
  </si>
  <si>
    <t>80195</t>
  </si>
  <si>
    <t>dotacja celowa</t>
  </si>
  <si>
    <t>dotacja dla MZGL</t>
  </si>
  <si>
    <t xml:space="preserve">wydatki inwestycyjne </t>
  </si>
  <si>
    <t>Izby rolnicze w tym:</t>
  </si>
  <si>
    <t>Gospodarka leśna w tym:</t>
  </si>
  <si>
    <t>Cmentarze w tym:</t>
  </si>
  <si>
    <t>pozostała działalność w tym:</t>
  </si>
  <si>
    <t>rozliczenia z tytułu poręczeń w tym:</t>
  </si>
  <si>
    <t>Rezerwy ogólne i celowe w tym:</t>
  </si>
  <si>
    <t>Szkoły podstawowe w tym:</t>
  </si>
  <si>
    <t>Pozostała działalność w tym:</t>
  </si>
  <si>
    <t>Gospodarka sciekowa i ochrona wód w tym:</t>
  </si>
  <si>
    <t>Gospodarka odpadami w tym:</t>
  </si>
  <si>
    <t>muzea w tym:</t>
  </si>
  <si>
    <t>urzędy naczelnych organów władzy państwowej, kontroli i ochrony prawa w tym:</t>
  </si>
  <si>
    <t xml:space="preserve"> </t>
  </si>
  <si>
    <t>71004</t>
  </si>
  <si>
    <t>80113</t>
  </si>
  <si>
    <t>80146</t>
  </si>
  <si>
    <t>plany zagospodarowania przestrzennego w tym :</t>
  </si>
  <si>
    <t>dowożenie uczniów do szkół w tym :</t>
  </si>
  <si>
    <t>dokształcanie i doskonalenie nauczycieli w tym :</t>
  </si>
  <si>
    <t>drogi publiczne  gminne w tym:</t>
  </si>
  <si>
    <t>75415</t>
  </si>
  <si>
    <t xml:space="preserve">dotacja celowa </t>
  </si>
  <si>
    <t>zadania ratownictwa górskiego i wodnego</t>
  </si>
  <si>
    <t>75108</t>
  </si>
  <si>
    <t>Wybory do Sejmu i Senatu</t>
  </si>
  <si>
    <t>756</t>
  </si>
  <si>
    <t>Dochody od osób prawnych, od osób fiz. i od innych jednostek nieposiadających osobowości prawnej oraz wydatki związane z ich poborem</t>
  </si>
  <si>
    <t>pobór podatków, opłat i niepodatkowych należności budżetowych</t>
  </si>
  <si>
    <t xml:space="preserve">Przedszkola </t>
  </si>
  <si>
    <t>852</t>
  </si>
  <si>
    <t>Pomoc społeczna</t>
  </si>
  <si>
    <t>85214</t>
  </si>
  <si>
    <t>85212</t>
  </si>
  <si>
    <t>Świadczenia rodzinne oraz składki na ubezp. emerytalne i remtowe z ubezp. społecznego</t>
  </si>
  <si>
    <t>85213</t>
  </si>
  <si>
    <t>85215</t>
  </si>
  <si>
    <t>85219</t>
  </si>
  <si>
    <t>85228</t>
  </si>
  <si>
    <t>85295</t>
  </si>
  <si>
    <t>usługi opiekuńcze i specjal. usł opiekuńcze w tym:</t>
  </si>
  <si>
    <t>Ośrodki pomocy społecznej w tym:</t>
  </si>
  <si>
    <t xml:space="preserve">wydatki bieżące </t>
  </si>
  <si>
    <t>60013</t>
  </si>
  <si>
    <t>drogi pupliczne wojewódzkie  w tym:</t>
  </si>
  <si>
    <t>pomoc  dla j.s.t.</t>
  </si>
  <si>
    <t>75647</t>
  </si>
  <si>
    <t>80145</t>
  </si>
  <si>
    <t>komisje egzaminacyjne</t>
  </si>
  <si>
    <t>60014</t>
  </si>
  <si>
    <t>drogi publiczne powiatowe</t>
  </si>
  <si>
    <t>zadania w zakresie upowszechniania turystyki   w tym:</t>
  </si>
  <si>
    <r>
      <t>Przewidywane</t>
    </r>
    <r>
      <rPr>
        <sz val="8"/>
        <rFont val="Arial CE"/>
        <family val="2"/>
      </rPr>
      <t xml:space="preserve"> wykonanie 2005r</t>
    </r>
  </si>
  <si>
    <t>60095</t>
  </si>
  <si>
    <t xml:space="preserve">pozostała działalność </t>
  </si>
  <si>
    <t>75107</t>
  </si>
  <si>
    <t>Wybory Prezydenta Rzeczpospolitej Polskiej</t>
  </si>
  <si>
    <t xml:space="preserve">wynagrodzenia </t>
  </si>
  <si>
    <t xml:space="preserve">wydatki bieżącw </t>
  </si>
  <si>
    <t>85415</t>
  </si>
  <si>
    <t>Świetlice szkolne w tym:</t>
  </si>
  <si>
    <t xml:space="preserve">Pomoc materialna dla uczniów </t>
  </si>
  <si>
    <t xml:space="preserve">udziały </t>
  </si>
  <si>
    <t>90020</t>
  </si>
  <si>
    <t xml:space="preserve">wydatki inwestycyjne        </t>
  </si>
  <si>
    <t>Komendy wojewódzkie  policji w tym :</t>
  </si>
  <si>
    <t>75404</t>
  </si>
  <si>
    <t>Wybory do rad gmin</t>
  </si>
  <si>
    <t>85202</t>
  </si>
  <si>
    <t>Domy pomocy społecznej</t>
  </si>
  <si>
    <t>zasiłki i pomoc w naturze oraz skł. na ubezp.emeryt.i rentowe w tym:</t>
  </si>
  <si>
    <t>75075</t>
  </si>
  <si>
    <t>Promocja j.s.t.</t>
  </si>
  <si>
    <t>wpływy i wydatki zwiazane z gromadzeniem śr. z opłaty produktowej</t>
  </si>
  <si>
    <t xml:space="preserve">wydatki bieżące     </t>
  </si>
  <si>
    <t xml:space="preserve">wynagrodzenia       </t>
  </si>
  <si>
    <t xml:space="preserve">wydatki bieżące                     </t>
  </si>
  <si>
    <t xml:space="preserve">dotacja celowa      </t>
  </si>
  <si>
    <t xml:space="preserve">wydatkiinwestycyjne                      </t>
  </si>
  <si>
    <t>Urzędy naczelnych organów władzy państwowej  kontroli i ochrony prawa oraz sądownictwa</t>
  </si>
  <si>
    <t>skł na ubez.zdrowotne opł za os. pobier.św.z pom.sp. oraz niekt. św. rodz. tym:</t>
  </si>
  <si>
    <t>zał 4</t>
  </si>
  <si>
    <t>Wykonanie za I półrpcze</t>
  </si>
  <si>
    <t>Plan wydatków budżetowych za I półrocze 2007r</t>
  </si>
  <si>
    <t>Plan po zmianach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</si>
</sst>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9"/>
      <name val="Arial CE"/>
      <family val="2"/>
    </font>
    <font>
      <sz val="9"/>
      <color indexed="9"/>
      <name val="Arial CE"/>
      <family val="0"/>
    </font>
    <font>
      <b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left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1" fontId="6" fillId="3" borderId="2" xfId="19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10" fontId="7" fillId="4" borderId="1" xfId="19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10" fontId="6" fillId="3" borderId="1" xfId="19" applyNumberFormat="1" applyFont="1" applyFill="1" applyBorder="1" applyAlignment="1">
      <alignment horizontal="center" vertical="center" wrapText="1"/>
    </xf>
    <xf numFmtId="10" fontId="7" fillId="3" borderId="1" xfId="19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10" fontId="6" fillId="0" borderId="1" xfId="19" applyNumberFormat="1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0" fontId="6" fillId="4" borderId="1" xfId="19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0" fontId="6" fillId="0" borderId="1" xfId="19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3" fontId="7" fillId="5" borderId="1" xfId="0" applyNumberFormat="1" applyFont="1" applyFill="1" applyBorder="1" applyAlignment="1">
      <alignment horizontal="right" vertical="center" wrapText="1"/>
    </xf>
    <xf numFmtId="10" fontId="6" fillId="5" borderId="1" xfId="19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0" fontId="6" fillId="3" borderId="1" xfId="19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showGridLines="0" tabSelected="1" workbookViewId="0" topLeftCell="A1">
      <selection activeCell="F8" sqref="F8"/>
    </sheetView>
  </sheetViews>
  <sheetFormatPr defaultColWidth="9.00390625" defaultRowHeight="12.75"/>
  <cols>
    <col min="1" max="1" width="2.75390625" style="1" customWidth="1"/>
    <col min="2" max="3" width="9.125" style="3" customWidth="1"/>
    <col min="4" max="4" width="39.875" style="1" customWidth="1"/>
    <col min="5" max="5" width="10.375" style="2" hidden="1" customWidth="1"/>
    <col min="6" max="6" width="11.375" style="2" customWidth="1"/>
    <col min="7" max="7" width="10.375" style="2" customWidth="1"/>
    <col min="8" max="8" width="12.00390625" style="2" customWidth="1"/>
    <col min="9" max="9" width="9.75390625" style="7" hidden="1" customWidth="1"/>
    <col min="10" max="10" width="11.625" style="1" customWidth="1"/>
    <col min="11" max="16384" width="9.125" style="1" customWidth="1"/>
  </cols>
  <sheetData>
    <row r="1" spans="1:9" ht="15.75" customHeight="1">
      <c r="A1" s="56"/>
      <c r="B1" s="56"/>
      <c r="C1" s="56"/>
      <c r="D1" s="56"/>
      <c r="E1" s="56"/>
      <c r="F1" s="56"/>
      <c r="G1" s="56"/>
      <c r="H1" s="56"/>
      <c r="I1" s="56"/>
    </row>
    <row r="2" spans="1:9" ht="13.5" customHeight="1">
      <c r="A2" s="56"/>
      <c r="B2" s="56"/>
      <c r="C2" s="56"/>
      <c r="D2" s="56"/>
      <c r="E2" s="56"/>
      <c r="F2" s="56"/>
      <c r="G2" s="56"/>
      <c r="H2" s="56"/>
      <c r="I2" s="56"/>
    </row>
    <row r="3" spans="1:9" ht="14.2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23.25" customHeight="1">
      <c r="A4" s="55" t="s">
        <v>190</v>
      </c>
      <c r="B4" s="55"/>
      <c r="C4" s="55"/>
      <c r="D4" s="55"/>
      <c r="E4" s="55"/>
      <c r="F4" s="55"/>
      <c r="G4" s="55"/>
      <c r="H4" s="55"/>
      <c r="I4" s="55"/>
    </row>
    <row r="5" spans="2:9" ht="15.75">
      <c r="B5" s="57" t="s">
        <v>192</v>
      </c>
      <c r="C5" s="57"/>
      <c r="D5" s="57"/>
      <c r="E5" s="57"/>
      <c r="F5" s="57"/>
      <c r="G5" s="57"/>
      <c r="H5" s="57"/>
      <c r="I5" s="57"/>
    </row>
    <row r="6" ht="15" customHeight="1">
      <c r="H6" s="2" t="s">
        <v>89</v>
      </c>
    </row>
    <row r="7" spans="2:9" ht="33.75">
      <c r="B7" s="4" t="s">
        <v>74</v>
      </c>
      <c r="C7" s="4" t="s">
        <v>0</v>
      </c>
      <c r="D7" s="5" t="s">
        <v>75</v>
      </c>
      <c r="E7" s="9" t="s">
        <v>161</v>
      </c>
      <c r="F7" s="6" t="s">
        <v>193</v>
      </c>
      <c r="G7" s="9" t="s">
        <v>191</v>
      </c>
      <c r="H7" s="6" t="s">
        <v>1</v>
      </c>
      <c r="I7" s="8" t="s">
        <v>1</v>
      </c>
    </row>
    <row r="8" spans="2:9" s="10" customFormat="1" ht="17.25" customHeight="1">
      <c r="B8" s="11">
        <v>1</v>
      </c>
      <c r="C8" s="11">
        <v>2</v>
      </c>
      <c r="D8" s="12">
        <v>3</v>
      </c>
      <c r="E8" s="13">
        <v>4</v>
      </c>
      <c r="F8" s="13">
        <v>4</v>
      </c>
      <c r="G8" s="13">
        <v>5</v>
      </c>
      <c r="H8" s="13">
        <v>6</v>
      </c>
      <c r="I8" s="14">
        <v>6</v>
      </c>
    </row>
    <row r="9" spans="2:9" s="10" customFormat="1" ht="17.25" customHeight="1">
      <c r="B9" s="15" t="s">
        <v>93</v>
      </c>
      <c r="C9" s="16"/>
      <c r="D9" s="17" t="s">
        <v>94</v>
      </c>
      <c r="E9" s="18">
        <f>SUM(E10)</f>
        <v>11</v>
      </c>
      <c r="F9" s="18">
        <f>SUM(F10)</f>
        <v>10</v>
      </c>
      <c r="G9" s="18"/>
      <c r="H9" s="18"/>
      <c r="I9" s="19">
        <f>IF(E9&gt;0,H9/E9,"")</f>
        <v>0</v>
      </c>
    </row>
    <row r="10" spans="2:9" s="10" customFormat="1" ht="17.25" customHeight="1">
      <c r="B10" s="11"/>
      <c r="C10" s="11" t="s">
        <v>95</v>
      </c>
      <c r="D10" s="20" t="s">
        <v>110</v>
      </c>
      <c r="E10" s="13">
        <f>SUM(E11)</f>
        <v>11</v>
      </c>
      <c r="F10" s="13">
        <f>SUM(F11)</f>
        <v>10</v>
      </c>
      <c r="G10" s="13"/>
      <c r="H10" s="13"/>
      <c r="I10" s="21">
        <f>IF(E10&gt;0,H10/E10,"")</f>
        <v>0</v>
      </c>
    </row>
    <row r="11" spans="2:9" s="10" customFormat="1" ht="17.25" customHeight="1">
      <c r="B11" s="11"/>
      <c r="C11" s="11"/>
      <c r="D11" s="20" t="s">
        <v>29</v>
      </c>
      <c r="E11" s="13">
        <v>11</v>
      </c>
      <c r="F11" s="13">
        <v>10</v>
      </c>
      <c r="G11" s="13"/>
      <c r="H11" s="13"/>
      <c r="I11" s="22"/>
    </row>
    <row r="12" spans="2:9" s="10" customFormat="1" ht="17.25" customHeight="1" hidden="1">
      <c r="B12" s="15" t="s">
        <v>96</v>
      </c>
      <c r="C12" s="16"/>
      <c r="D12" s="17" t="s">
        <v>97</v>
      </c>
      <c r="E12" s="23">
        <f>SUM(E13)</f>
        <v>0</v>
      </c>
      <c r="F12" s="18">
        <f>SUM(F13)</f>
        <v>0</v>
      </c>
      <c r="G12" s="23"/>
      <c r="H12" s="18">
        <f>SUM(H13)</f>
        <v>0</v>
      </c>
      <c r="I12" s="19">
        <f>IF(E12&gt;0,H12/E12,"")</f>
      </c>
    </row>
    <row r="13" spans="2:9" s="10" customFormat="1" ht="17.25" customHeight="1" hidden="1">
      <c r="B13" s="11"/>
      <c r="C13" s="11" t="s">
        <v>98</v>
      </c>
      <c r="D13" s="20" t="s">
        <v>111</v>
      </c>
      <c r="E13" s="13">
        <f>SUM(E14)</f>
        <v>0</v>
      </c>
      <c r="F13" s="13">
        <f>SUM(F14)</f>
        <v>0</v>
      </c>
      <c r="G13" s="13"/>
      <c r="H13" s="13">
        <f>SUM(H14)</f>
        <v>0</v>
      </c>
      <c r="I13" s="22">
        <f>IF(E13&gt;0,H13/E13,"")</f>
      </c>
    </row>
    <row r="14" spans="2:9" s="10" customFormat="1" ht="17.25" customHeight="1" hidden="1">
      <c r="B14" s="11"/>
      <c r="C14" s="11"/>
      <c r="D14" s="20" t="s">
        <v>29</v>
      </c>
      <c r="E14" s="13">
        <v>0</v>
      </c>
      <c r="F14" s="13">
        <v>0</v>
      </c>
      <c r="G14" s="13"/>
      <c r="H14" s="13">
        <v>0</v>
      </c>
      <c r="I14" s="22"/>
    </row>
    <row r="15" spans="2:9" s="10" customFormat="1" ht="17.25" customHeight="1">
      <c r="B15" s="24" t="s">
        <v>22</v>
      </c>
      <c r="C15" s="24"/>
      <c r="D15" s="25" t="s">
        <v>76</v>
      </c>
      <c r="E15" s="26">
        <f>SUM(E16+E20+E22+E24)</f>
        <v>1257517</v>
      </c>
      <c r="F15" s="26">
        <f>SUM(F16+F20+F22+F24)</f>
        <v>1390897</v>
      </c>
      <c r="G15" s="26"/>
      <c r="H15" s="26"/>
      <c r="I15" s="19">
        <f>IF(E15&gt;0,H15/E15,"")</f>
        <v>0</v>
      </c>
    </row>
    <row r="16" spans="2:9" s="10" customFormat="1" ht="17.25" customHeight="1">
      <c r="B16" s="27"/>
      <c r="C16" s="27" t="s">
        <v>23</v>
      </c>
      <c r="D16" s="28" t="s">
        <v>129</v>
      </c>
      <c r="E16" s="29">
        <f>SUM(E17:E19)</f>
        <v>1104641</v>
      </c>
      <c r="F16" s="29">
        <f>SUM(F17:F19)</f>
        <v>1340897</v>
      </c>
      <c r="G16" s="29"/>
      <c r="H16" s="29"/>
      <c r="I16" s="30">
        <f>IF(E16&gt;0,H16/E16,"")</f>
        <v>0</v>
      </c>
    </row>
    <row r="17" spans="2:9" s="10" customFormat="1" ht="17.25" customHeight="1">
      <c r="B17" s="27"/>
      <c r="C17" s="27"/>
      <c r="D17" s="28" t="s">
        <v>183</v>
      </c>
      <c r="E17" s="29">
        <v>647641</v>
      </c>
      <c r="F17" s="29">
        <v>354897</v>
      </c>
      <c r="G17" s="29"/>
      <c r="H17" s="29"/>
      <c r="I17" s="30"/>
    </row>
    <row r="18" spans="2:10" s="10" customFormat="1" ht="17.25" customHeight="1" hidden="1">
      <c r="B18" s="27"/>
      <c r="C18" s="27"/>
      <c r="D18" s="28"/>
      <c r="E18" s="29"/>
      <c r="F18" s="29"/>
      <c r="G18" s="29"/>
      <c r="H18" s="29"/>
      <c r="I18" s="30"/>
      <c r="J18" s="10" t="s">
        <v>122</v>
      </c>
    </row>
    <row r="19" spans="2:9" s="10" customFormat="1" ht="17.25" customHeight="1">
      <c r="B19" s="27"/>
      <c r="C19" s="27"/>
      <c r="D19" s="28" t="s">
        <v>173</v>
      </c>
      <c r="E19" s="29">
        <v>457000</v>
      </c>
      <c r="F19" s="29">
        <v>986000</v>
      </c>
      <c r="G19" s="29"/>
      <c r="H19" s="29"/>
      <c r="I19" s="30"/>
    </row>
    <row r="20" spans="2:9" s="10" customFormat="1" ht="17.25" customHeight="1" hidden="1">
      <c r="B20" s="27"/>
      <c r="C20" s="27" t="s">
        <v>152</v>
      </c>
      <c r="D20" s="28" t="s">
        <v>153</v>
      </c>
      <c r="E20" s="29">
        <f>E21</f>
        <v>15313</v>
      </c>
      <c r="F20" s="29">
        <f>F21</f>
        <v>0</v>
      </c>
      <c r="G20" s="29"/>
      <c r="H20" s="29"/>
      <c r="I20" s="30">
        <f>IF(E20&gt;0,H20/E20,"")</f>
        <v>0</v>
      </c>
    </row>
    <row r="21" spans="2:9" s="10" customFormat="1" ht="17.25" customHeight="1" hidden="1">
      <c r="B21" s="27"/>
      <c r="C21" s="27"/>
      <c r="D21" s="28" t="s">
        <v>154</v>
      </c>
      <c r="E21" s="29">
        <v>15313</v>
      </c>
      <c r="F21" s="29">
        <v>0</v>
      </c>
      <c r="G21" s="29"/>
      <c r="H21" s="29"/>
      <c r="I21" s="30"/>
    </row>
    <row r="22" spans="2:9" s="10" customFormat="1" ht="17.25" customHeight="1" hidden="1">
      <c r="B22" s="27"/>
      <c r="C22" s="27" t="s">
        <v>158</v>
      </c>
      <c r="D22" s="28" t="s">
        <v>159</v>
      </c>
      <c r="E22" s="29">
        <f>E23</f>
        <v>86763</v>
      </c>
      <c r="F22" s="29">
        <f>F23</f>
        <v>0</v>
      </c>
      <c r="G22" s="29"/>
      <c r="H22" s="29"/>
      <c r="I22" s="30">
        <f>IF(E22&gt;0,H22/E22,"")</f>
        <v>0</v>
      </c>
    </row>
    <row r="23" spans="2:9" s="10" customFormat="1" ht="17.25" customHeight="1" hidden="1">
      <c r="B23" s="27"/>
      <c r="C23" s="27"/>
      <c r="D23" s="28" t="s">
        <v>154</v>
      </c>
      <c r="E23" s="29">
        <v>86763</v>
      </c>
      <c r="F23" s="29">
        <v>0</v>
      </c>
      <c r="G23" s="29"/>
      <c r="H23" s="29"/>
      <c r="I23" s="30"/>
    </row>
    <row r="24" spans="2:9" s="10" customFormat="1" ht="17.25" customHeight="1">
      <c r="B24" s="27"/>
      <c r="C24" s="27" t="s">
        <v>162</v>
      </c>
      <c r="D24" s="28" t="s">
        <v>163</v>
      </c>
      <c r="E24" s="29">
        <f>+E25</f>
        <v>50800</v>
      </c>
      <c r="F24" s="29">
        <f>+F25</f>
        <v>50000</v>
      </c>
      <c r="G24" s="29"/>
      <c r="H24" s="29"/>
      <c r="I24" s="30"/>
    </row>
    <row r="25" spans="2:9" s="10" customFormat="1" ht="17.25" customHeight="1">
      <c r="B25" s="27"/>
      <c r="C25" s="27"/>
      <c r="D25" s="28" t="s">
        <v>29</v>
      </c>
      <c r="E25" s="29">
        <v>50800</v>
      </c>
      <c r="F25" s="29">
        <v>50000</v>
      </c>
      <c r="G25" s="29"/>
      <c r="H25" s="29"/>
      <c r="I25" s="30"/>
    </row>
    <row r="26" spans="2:9" s="10" customFormat="1" ht="17.25" customHeight="1" hidden="1">
      <c r="B26" s="27"/>
      <c r="C26" s="27"/>
      <c r="D26" s="28"/>
      <c r="E26" s="31"/>
      <c r="F26" s="31"/>
      <c r="G26" s="31"/>
      <c r="H26" s="31"/>
      <c r="I26" s="30"/>
    </row>
    <row r="27" spans="2:9" s="10" customFormat="1" ht="17.25" customHeight="1" hidden="1">
      <c r="B27" s="27"/>
      <c r="C27" s="27"/>
      <c r="D27" s="28"/>
      <c r="E27" s="31"/>
      <c r="F27" s="29"/>
      <c r="G27" s="31"/>
      <c r="H27" s="29"/>
      <c r="I27" s="30"/>
    </row>
    <row r="28" spans="2:9" s="10" customFormat="1" ht="17.25" customHeight="1">
      <c r="B28" s="24" t="s">
        <v>7</v>
      </c>
      <c r="C28" s="24"/>
      <c r="D28" s="32" t="s">
        <v>77</v>
      </c>
      <c r="E28" s="26">
        <f>E29</f>
        <v>264000</v>
      </c>
      <c r="F28" s="26">
        <f>F29</f>
        <v>290000</v>
      </c>
      <c r="G28" s="26"/>
      <c r="H28" s="26">
        <f>H29</f>
        <v>0</v>
      </c>
      <c r="I28" s="19">
        <f>IF(E28&gt;0,H28/E28,"")</f>
        <v>0</v>
      </c>
    </row>
    <row r="29" spans="2:9" s="10" customFormat="1" ht="21" customHeight="1">
      <c r="B29" s="27"/>
      <c r="C29" s="27" t="s">
        <v>24</v>
      </c>
      <c r="D29" s="28" t="s">
        <v>160</v>
      </c>
      <c r="E29" s="29">
        <f>SUM(E30:E31)</f>
        <v>264000</v>
      </c>
      <c r="F29" s="29">
        <f>SUM(F30:F31)</f>
        <v>290000</v>
      </c>
      <c r="G29" s="29"/>
      <c r="H29" s="29"/>
      <c r="I29" s="30">
        <f>IF(E29&gt;0,H29/E29,"")</f>
        <v>0</v>
      </c>
    </row>
    <row r="30" spans="2:9" s="10" customFormat="1" ht="17.25" customHeight="1">
      <c r="B30" s="27"/>
      <c r="C30" s="27"/>
      <c r="D30" s="28" t="s">
        <v>29</v>
      </c>
      <c r="E30" s="29">
        <v>259000</v>
      </c>
      <c r="F30" s="29">
        <v>290000</v>
      </c>
      <c r="G30" s="29"/>
      <c r="H30" s="29"/>
      <c r="I30" s="30"/>
    </row>
    <row r="31" spans="2:9" s="10" customFormat="1" ht="17.25" customHeight="1" hidden="1">
      <c r="B31" s="27"/>
      <c r="C31" s="27"/>
      <c r="D31" s="28" t="s">
        <v>107</v>
      </c>
      <c r="E31" s="29">
        <v>5000</v>
      </c>
      <c r="F31" s="29">
        <v>0</v>
      </c>
      <c r="G31" s="29"/>
      <c r="H31" s="29">
        <v>0</v>
      </c>
      <c r="I31" s="30"/>
    </row>
    <row r="32" spans="2:9" s="10" customFormat="1" ht="17.25" customHeight="1" hidden="1">
      <c r="B32" s="27"/>
      <c r="C32" s="27"/>
      <c r="D32" s="28"/>
      <c r="E32" s="29"/>
      <c r="F32" s="29"/>
      <c r="G32" s="29"/>
      <c r="H32" s="29"/>
      <c r="I32" s="30"/>
    </row>
    <row r="33" spans="2:9" s="10" customFormat="1" ht="17.25" customHeight="1" hidden="1">
      <c r="B33" s="27"/>
      <c r="C33" s="27"/>
      <c r="D33" s="28"/>
      <c r="E33" s="29"/>
      <c r="F33" s="29"/>
      <c r="G33" s="29"/>
      <c r="H33" s="29"/>
      <c r="I33" s="30"/>
    </row>
    <row r="34" spans="2:9" s="10" customFormat="1" ht="17.25" customHeight="1">
      <c r="B34" s="24" t="s">
        <v>3</v>
      </c>
      <c r="C34" s="24"/>
      <c r="D34" s="32" t="s">
        <v>78</v>
      </c>
      <c r="E34" s="26">
        <f>E38+E35+E41</f>
        <v>1504800</v>
      </c>
      <c r="F34" s="26">
        <f>F38+F35+F41</f>
        <v>344000</v>
      </c>
      <c r="G34" s="26"/>
      <c r="H34" s="26">
        <f>H38+H35+H41</f>
        <v>0</v>
      </c>
      <c r="I34" s="19">
        <f>IF(E34&gt;0,H34/E34,"")</f>
        <v>0</v>
      </c>
    </row>
    <row r="35" spans="2:9" s="10" customFormat="1" ht="17.25" customHeight="1">
      <c r="B35" s="27"/>
      <c r="C35" s="27" t="s">
        <v>4</v>
      </c>
      <c r="D35" s="28" t="s">
        <v>31</v>
      </c>
      <c r="E35" s="29">
        <f>E37+E36</f>
        <v>1115800</v>
      </c>
      <c r="F35" s="29">
        <f>F37+F36</f>
        <v>120000</v>
      </c>
      <c r="G35" s="29"/>
      <c r="H35" s="29"/>
      <c r="I35" s="30">
        <f>IF(E35&gt;0,H35/E35,"")</f>
        <v>0</v>
      </c>
    </row>
    <row r="36" spans="2:9" s="10" customFormat="1" ht="17.25" customHeight="1">
      <c r="B36" s="27"/>
      <c r="C36" s="27"/>
      <c r="D36" s="28" t="s">
        <v>151</v>
      </c>
      <c r="E36" s="29">
        <v>718800</v>
      </c>
      <c r="F36" s="29">
        <v>120000</v>
      </c>
      <c r="G36" s="29"/>
      <c r="H36" s="29"/>
      <c r="I36" s="30"/>
    </row>
    <row r="37" spans="2:9" s="10" customFormat="1" ht="17.25" customHeight="1" hidden="1">
      <c r="B37" s="27"/>
      <c r="C37" s="27"/>
      <c r="D37" s="28" t="s">
        <v>109</v>
      </c>
      <c r="E37" s="29">
        <v>397000</v>
      </c>
      <c r="F37" s="29">
        <v>0</v>
      </c>
      <c r="G37" s="29"/>
      <c r="H37" s="29"/>
      <c r="I37" s="30"/>
    </row>
    <row r="38" spans="2:9" s="10" customFormat="1" ht="17.25" customHeight="1">
      <c r="B38" s="27"/>
      <c r="C38" s="27" t="s">
        <v>25</v>
      </c>
      <c r="D38" s="28" t="s">
        <v>90</v>
      </c>
      <c r="E38" s="29">
        <f>E39+E40</f>
        <v>389000</v>
      </c>
      <c r="F38" s="29">
        <f>F39+F40</f>
        <v>224000</v>
      </c>
      <c r="G38" s="29"/>
      <c r="H38" s="29"/>
      <c r="I38" s="30">
        <f>IF(E38&gt;0,H38/E38,"")</f>
        <v>0</v>
      </c>
    </row>
    <row r="39" spans="2:9" s="10" customFormat="1" ht="17.25" customHeight="1">
      <c r="B39" s="27"/>
      <c r="C39" s="27"/>
      <c r="D39" s="28" t="s">
        <v>108</v>
      </c>
      <c r="E39" s="29">
        <v>100000</v>
      </c>
      <c r="F39" s="29">
        <v>224000</v>
      </c>
      <c r="G39" s="29"/>
      <c r="H39" s="29"/>
      <c r="I39" s="30"/>
    </row>
    <row r="40" spans="2:9" s="10" customFormat="1" ht="17.25" customHeight="1" hidden="1">
      <c r="B40" s="27"/>
      <c r="C40" s="27"/>
      <c r="D40" s="28" t="s">
        <v>30</v>
      </c>
      <c r="E40" s="29">
        <v>289000</v>
      </c>
      <c r="F40" s="29">
        <v>0</v>
      </c>
      <c r="G40" s="29"/>
      <c r="H40" s="29">
        <v>0</v>
      </c>
      <c r="I40" s="30"/>
    </row>
    <row r="41" spans="2:9" s="10" customFormat="1" ht="17.25" customHeight="1" hidden="1">
      <c r="B41" s="27"/>
      <c r="C41" s="27"/>
      <c r="D41" s="28"/>
      <c r="E41" s="29"/>
      <c r="F41" s="29"/>
      <c r="G41" s="29"/>
      <c r="H41" s="29"/>
      <c r="I41" s="30"/>
    </row>
    <row r="42" spans="2:9" s="10" customFormat="1" ht="17.25" customHeight="1" hidden="1">
      <c r="B42" s="27"/>
      <c r="C42" s="27"/>
      <c r="D42" s="28"/>
      <c r="E42" s="29"/>
      <c r="F42" s="29"/>
      <c r="G42" s="29"/>
      <c r="H42" s="29"/>
      <c r="I42" s="30"/>
    </row>
    <row r="43" spans="2:9" s="10" customFormat="1" ht="17.25" customHeight="1">
      <c r="B43" s="24" t="s">
        <v>26</v>
      </c>
      <c r="C43" s="24"/>
      <c r="D43" s="32" t="s">
        <v>79</v>
      </c>
      <c r="E43" s="26">
        <f>E46+E48+E44</f>
        <v>270547</v>
      </c>
      <c r="F43" s="26">
        <f>F46+F48+F44</f>
        <v>347000</v>
      </c>
      <c r="G43" s="26"/>
      <c r="H43" s="26">
        <f>H46+H48+H44</f>
        <v>0</v>
      </c>
      <c r="I43" s="19">
        <f>IF(E43&gt;0,H43/E43,"")</f>
        <v>0</v>
      </c>
    </row>
    <row r="44" spans="2:9" s="10" customFormat="1" ht="17.25" customHeight="1">
      <c r="B44" s="33"/>
      <c r="C44" s="34" t="s">
        <v>123</v>
      </c>
      <c r="D44" s="35" t="s">
        <v>126</v>
      </c>
      <c r="E44" s="31">
        <f>E45</f>
        <v>100000</v>
      </c>
      <c r="F44" s="31">
        <f>F45</f>
        <v>147000</v>
      </c>
      <c r="G44" s="31"/>
      <c r="H44" s="31"/>
      <c r="I44" s="21">
        <f>IF(E44&gt;0,H44/E44,"")</f>
        <v>0</v>
      </c>
    </row>
    <row r="45" spans="2:9" s="10" customFormat="1" ht="17.25" customHeight="1">
      <c r="B45" s="33"/>
      <c r="C45" s="34"/>
      <c r="D45" s="28" t="s">
        <v>29</v>
      </c>
      <c r="E45" s="31">
        <v>100000</v>
      </c>
      <c r="F45" s="31">
        <v>147000</v>
      </c>
      <c r="G45" s="31"/>
      <c r="H45" s="31"/>
      <c r="I45" s="22"/>
    </row>
    <row r="46" spans="2:9" s="10" customFormat="1" ht="17.25" customHeight="1">
      <c r="B46" s="27"/>
      <c r="C46" s="27" t="s">
        <v>27</v>
      </c>
      <c r="D46" s="28" t="s">
        <v>32</v>
      </c>
      <c r="E46" s="29">
        <f>E47</f>
        <v>50547</v>
      </c>
      <c r="F46" s="29">
        <f>F47</f>
        <v>50000</v>
      </c>
      <c r="G46" s="29"/>
      <c r="H46" s="29"/>
      <c r="I46" s="30">
        <f>IF(E46&gt;0,H46/E46,"")</f>
        <v>0</v>
      </c>
    </row>
    <row r="47" spans="2:9" s="10" customFormat="1" ht="17.25" customHeight="1">
      <c r="B47" s="27"/>
      <c r="C47" s="27"/>
      <c r="D47" s="28" t="s">
        <v>29</v>
      </c>
      <c r="E47" s="29">
        <v>50547</v>
      </c>
      <c r="F47" s="29">
        <v>50000</v>
      </c>
      <c r="G47" s="29"/>
      <c r="H47" s="29"/>
      <c r="I47" s="30"/>
    </row>
    <row r="48" spans="2:9" s="10" customFormat="1" ht="17.25" customHeight="1">
      <c r="B48" s="27"/>
      <c r="C48" s="27" t="s">
        <v>100</v>
      </c>
      <c r="D48" s="28" t="s">
        <v>112</v>
      </c>
      <c r="E48" s="29">
        <f>E49</f>
        <v>120000</v>
      </c>
      <c r="F48" s="29">
        <f>F49</f>
        <v>150000</v>
      </c>
      <c r="G48" s="29"/>
      <c r="H48" s="29"/>
      <c r="I48" s="30">
        <f>IF(E48&gt;0,H48/E48,"")</f>
        <v>0</v>
      </c>
    </row>
    <row r="49" spans="2:9" s="10" customFormat="1" ht="17.25" customHeight="1">
      <c r="B49" s="27"/>
      <c r="C49" s="27"/>
      <c r="D49" s="28" t="s">
        <v>30</v>
      </c>
      <c r="E49" s="29">
        <v>120000</v>
      </c>
      <c r="F49" s="29">
        <v>150000</v>
      </c>
      <c r="G49" s="29"/>
      <c r="H49" s="29"/>
      <c r="I49" s="30"/>
    </row>
    <row r="50" spans="2:9" s="10" customFormat="1" ht="17.25" customHeight="1">
      <c r="B50" s="24" t="s">
        <v>5</v>
      </c>
      <c r="C50" s="24"/>
      <c r="D50" s="32" t="s">
        <v>80</v>
      </c>
      <c r="E50" s="26">
        <f>E51+E54+E56+E69</f>
        <v>3201060</v>
      </c>
      <c r="F50" s="26">
        <f>F51+F54+F56+F69+F67</f>
        <v>3330739</v>
      </c>
      <c r="G50" s="26"/>
      <c r="H50" s="26">
        <f>H51+H54+H56+H69+H67</f>
        <v>0</v>
      </c>
      <c r="I50" s="19">
        <f>IF(E50&gt;0,H50/E50,"")</f>
        <v>0</v>
      </c>
    </row>
    <row r="51" spans="2:9" s="10" customFormat="1" ht="17.25" customHeight="1">
      <c r="B51" s="27"/>
      <c r="C51" s="27" t="s">
        <v>33</v>
      </c>
      <c r="D51" s="28" t="s">
        <v>36</v>
      </c>
      <c r="E51" s="29">
        <f>SUM(E52:E53)</f>
        <v>37220</v>
      </c>
      <c r="F51" s="29">
        <f>SUM(F52:F53)</f>
        <v>37762</v>
      </c>
      <c r="G51" s="29"/>
      <c r="H51" s="29"/>
      <c r="I51" s="30">
        <f>IF(E51&gt;0,H51/E51,"")</f>
        <v>0</v>
      </c>
    </row>
    <row r="52" spans="2:9" s="10" customFormat="1" ht="17.25" customHeight="1">
      <c r="B52" s="27"/>
      <c r="C52" s="27"/>
      <c r="D52" s="28" t="s">
        <v>35</v>
      </c>
      <c r="E52" s="29">
        <v>31100</v>
      </c>
      <c r="F52" s="29">
        <v>31553</v>
      </c>
      <c r="G52" s="29"/>
      <c r="H52" s="29"/>
      <c r="I52" s="30"/>
    </row>
    <row r="53" spans="2:9" s="10" customFormat="1" ht="17.25" customHeight="1">
      <c r="B53" s="27"/>
      <c r="C53" s="27"/>
      <c r="D53" s="28" t="s">
        <v>34</v>
      </c>
      <c r="E53" s="29">
        <v>6120</v>
      </c>
      <c r="F53" s="29">
        <v>6209</v>
      </c>
      <c r="G53" s="29"/>
      <c r="H53" s="29"/>
      <c r="I53" s="30"/>
    </row>
    <row r="54" spans="2:9" s="10" customFormat="1" ht="17.25" customHeight="1">
      <c r="B54" s="27"/>
      <c r="C54" s="27" t="s">
        <v>28</v>
      </c>
      <c r="D54" s="28" t="s">
        <v>37</v>
      </c>
      <c r="E54" s="29">
        <f>E55</f>
        <v>153000</v>
      </c>
      <c r="F54" s="29">
        <f>F55</f>
        <v>160000</v>
      </c>
      <c r="G54" s="29"/>
      <c r="H54" s="29"/>
      <c r="I54" s="30">
        <f>IF(E54&gt;0,H54/E54,"")</f>
        <v>0</v>
      </c>
    </row>
    <row r="55" spans="2:9" s="10" customFormat="1" ht="17.25" customHeight="1">
      <c r="B55" s="27"/>
      <c r="C55" s="27"/>
      <c r="D55" s="28" t="s">
        <v>29</v>
      </c>
      <c r="E55" s="29">
        <v>153000</v>
      </c>
      <c r="F55" s="29">
        <v>160000</v>
      </c>
      <c r="G55" s="29"/>
      <c r="H55" s="29"/>
      <c r="I55" s="30"/>
    </row>
    <row r="56" spans="2:9" s="10" customFormat="1" ht="17.25" customHeight="1">
      <c r="B56" s="27"/>
      <c r="C56" s="27" t="s">
        <v>6</v>
      </c>
      <c r="D56" s="28" t="s">
        <v>38</v>
      </c>
      <c r="E56" s="29">
        <f>SUM(E57:E60)</f>
        <v>2982840</v>
      </c>
      <c r="F56" s="29">
        <f>SUM(F57:F60)</f>
        <v>3106977</v>
      </c>
      <c r="G56" s="29"/>
      <c r="H56" s="29"/>
      <c r="I56" s="30">
        <f>IF(E56&gt;0,H56/E56,"")</f>
        <v>0</v>
      </c>
    </row>
    <row r="57" spans="2:9" s="10" customFormat="1" ht="17.25" customHeight="1">
      <c r="B57" s="27"/>
      <c r="C57" s="27"/>
      <c r="D57" s="28" t="s">
        <v>184</v>
      </c>
      <c r="E57" s="29">
        <v>1602470</v>
      </c>
      <c r="F57" s="29">
        <v>1678621</v>
      </c>
      <c r="G57" s="29"/>
      <c r="H57" s="29"/>
      <c r="I57" s="30">
        <f>IF(E57&gt;0,H57/E57,"")</f>
        <v>0</v>
      </c>
    </row>
    <row r="58" spans="2:9" s="10" customFormat="1" ht="17.25" customHeight="1">
      <c r="B58" s="27"/>
      <c r="C58" s="27"/>
      <c r="D58" s="28" t="s">
        <v>39</v>
      </c>
      <c r="E58" s="29">
        <v>330370</v>
      </c>
      <c r="F58" s="29">
        <v>350356</v>
      </c>
      <c r="G58" s="29"/>
      <c r="H58" s="29"/>
      <c r="I58" s="30"/>
    </row>
    <row r="59" spans="2:9" s="10" customFormat="1" ht="17.25" customHeight="1">
      <c r="B59" s="27"/>
      <c r="C59" s="27"/>
      <c r="D59" s="28" t="s">
        <v>29</v>
      </c>
      <c r="E59" s="29">
        <v>1025000</v>
      </c>
      <c r="F59" s="29">
        <v>1031000</v>
      </c>
      <c r="G59" s="29"/>
      <c r="H59" s="29"/>
      <c r="I59" s="30"/>
    </row>
    <row r="60" spans="2:9" s="10" customFormat="1" ht="17.25" customHeight="1">
      <c r="B60" s="27"/>
      <c r="C60" s="27"/>
      <c r="D60" s="28" t="s">
        <v>30</v>
      </c>
      <c r="E60" s="29">
        <v>25000</v>
      </c>
      <c r="F60" s="29">
        <v>47000</v>
      </c>
      <c r="G60" s="29"/>
      <c r="H60" s="29"/>
      <c r="I60" s="30"/>
    </row>
    <row r="61" spans="2:9" s="10" customFormat="1" ht="17.25" customHeight="1" hidden="1">
      <c r="B61" s="27"/>
      <c r="C61" s="27"/>
      <c r="D61" s="28"/>
      <c r="E61" s="29"/>
      <c r="F61" s="29"/>
      <c r="G61" s="29"/>
      <c r="H61" s="29"/>
      <c r="I61" s="30"/>
    </row>
    <row r="62" spans="2:9" s="10" customFormat="1" ht="17.25" customHeight="1" hidden="1">
      <c r="B62" s="27"/>
      <c r="C62" s="27"/>
      <c r="D62" s="28"/>
      <c r="E62" s="29"/>
      <c r="F62" s="29"/>
      <c r="G62" s="29"/>
      <c r="H62" s="29"/>
      <c r="I62" s="30"/>
    </row>
    <row r="63" spans="2:9" s="10" customFormat="1" ht="17.25" customHeight="1" hidden="1">
      <c r="B63" s="27"/>
      <c r="C63" s="27"/>
      <c r="D63" s="28"/>
      <c r="E63" s="29"/>
      <c r="F63" s="29"/>
      <c r="G63" s="29"/>
      <c r="H63" s="29"/>
      <c r="I63" s="30">
        <f>IF(E63&gt;0,H63/E63,"")</f>
      </c>
    </row>
    <row r="64" spans="2:9" s="10" customFormat="1" ht="17.25" customHeight="1" hidden="1">
      <c r="B64" s="27"/>
      <c r="C64" s="27"/>
      <c r="D64" s="28"/>
      <c r="E64" s="29"/>
      <c r="F64" s="29"/>
      <c r="G64" s="29"/>
      <c r="H64" s="29"/>
      <c r="I64" s="30"/>
    </row>
    <row r="65" spans="2:9" s="10" customFormat="1" ht="17.25" customHeight="1" hidden="1">
      <c r="B65" s="27"/>
      <c r="C65" s="27"/>
      <c r="D65" s="28"/>
      <c r="E65" s="29"/>
      <c r="F65" s="29"/>
      <c r="G65" s="29"/>
      <c r="H65" s="29"/>
      <c r="I65" s="30">
        <f>IF(E65&gt;0,H65/E65,"")</f>
      </c>
    </row>
    <row r="66" spans="2:9" s="10" customFormat="1" ht="17.25" customHeight="1" hidden="1">
      <c r="B66" s="27"/>
      <c r="C66" s="27"/>
      <c r="D66" s="28"/>
      <c r="E66" s="29"/>
      <c r="F66" s="29"/>
      <c r="G66" s="29"/>
      <c r="H66" s="29"/>
      <c r="I66" s="30"/>
    </row>
    <row r="67" spans="2:9" s="10" customFormat="1" ht="17.25" customHeight="1">
      <c r="B67" s="27"/>
      <c r="C67" s="27" t="s">
        <v>180</v>
      </c>
      <c r="D67" s="28" t="s">
        <v>181</v>
      </c>
      <c r="E67" s="29">
        <f>E68</f>
        <v>0</v>
      </c>
      <c r="F67" s="29">
        <f>F68</f>
        <v>3000</v>
      </c>
      <c r="G67" s="29"/>
      <c r="H67" s="29"/>
      <c r="I67" s="30"/>
    </row>
    <row r="68" spans="2:9" s="10" customFormat="1" ht="17.25" customHeight="1">
      <c r="B68" s="27"/>
      <c r="C68" s="27"/>
      <c r="D68" s="28" t="s">
        <v>29</v>
      </c>
      <c r="E68" s="29">
        <v>0</v>
      </c>
      <c r="F68" s="29">
        <v>3000</v>
      </c>
      <c r="G68" s="29"/>
      <c r="H68" s="29"/>
      <c r="I68" s="30"/>
    </row>
    <row r="69" spans="2:9" s="10" customFormat="1" ht="17.25" customHeight="1">
      <c r="B69" s="27"/>
      <c r="C69" s="27" t="s">
        <v>8</v>
      </c>
      <c r="D69" s="28" t="s">
        <v>113</v>
      </c>
      <c r="E69" s="29">
        <f>E70</f>
        <v>28000</v>
      </c>
      <c r="F69" s="29">
        <f>F70</f>
        <v>23000</v>
      </c>
      <c r="G69" s="29"/>
      <c r="H69" s="29"/>
      <c r="I69" s="30">
        <f>IF(E69&gt;0,H69/E69,"")</f>
        <v>0</v>
      </c>
    </row>
    <row r="70" spans="2:9" s="10" customFormat="1" ht="17.25" customHeight="1">
      <c r="B70" s="27"/>
      <c r="C70" s="27"/>
      <c r="D70" s="28" t="s">
        <v>29</v>
      </c>
      <c r="E70" s="29">
        <v>28000</v>
      </c>
      <c r="F70" s="29">
        <v>23000</v>
      </c>
      <c r="G70" s="29"/>
      <c r="H70" s="29"/>
      <c r="I70" s="30"/>
    </row>
    <row r="71" spans="2:9" s="10" customFormat="1" ht="30" customHeight="1">
      <c r="B71" s="24" t="s">
        <v>21</v>
      </c>
      <c r="C71" s="24"/>
      <c r="D71" s="32" t="s">
        <v>188</v>
      </c>
      <c r="E71" s="26">
        <f>E72+E80+E84+E77</f>
        <v>38141</v>
      </c>
      <c r="F71" s="26">
        <f>F72+F80+F84+F77</f>
        <v>1254</v>
      </c>
      <c r="G71" s="26"/>
      <c r="H71" s="26">
        <f>H72+H80+H84+H77</f>
        <v>0</v>
      </c>
      <c r="I71" s="19">
        <f>IF(E71&gt;0,H71/E71,"")</f>
        <v>0</v>
      </c>
    </row>
    <row r="72" spans="2:9" s="10" customFormat="1" ht="24" customHeight="1">
      <c r="B72" s="27"/>
      <c r="C72" s="27" t="s">
        <v>40</v>
      </c>
      <c r="D72" s="28" t="s">
        <v>121</v>
      </c>
      <c r="E72" s="29">
        <f>E74+E73</f>
        <v>1250</v>
      </c>
      <c r="F72" s="29">
        <f>F74+F73</f>
        <v>1254</v>
      </c>
      <c r="G72" s="29"/>
      <c r="H72" s="29"/>
      <c r="I72" s="30">
        <f>IF(E72&gt;0,H72/E72,"")</f>
        <v>0</v>
      </c>
    </row>
    <row r="73" spans="2:9" s="10" customFormat="1" ht="20.25" customHeight="1">
      <c r="B73" s="27"/>
      <c r="C73" s="27"/>
      <c r="D73" s="28" t="s">
        <v>35</v>
      </c>
      <c r="E73" s="29">
        <v>1044</v>
      </c>
      <c r="F73" s="29">
        <v>1047</v>
      </c>
      <c r="G73" s="29"/>
      <c r="H73" s="29"/>
      <c r="I73" s="30"/>
    </row>
    <row r="74" spans="2:9" s="10" customFormat="1" ht="17.25" customHeight="1">
      <c r="B74" s="27"/>
      <c r="C74" s="27"/>
      <c r="D74" s="28" t="s">
        <v>39</v>
      </c>
      <c r="E74" s="29">
        <v>206</v>
      </c>
      <c r="F74" s="29">
        <v>207</v>
      </c>
      <c r="G74" s="29"/>
      <c r="H74" s="29"/>
      <c r="I74" s="30"/>
    </row>
    <row r="75" spans="2:9" s="10" customFormat="1" ht="17.25" customHeight="1" hidden="1">
      <c r="B75" s="27"/>
      <c r="C75" s="27"/>
      <c r="D75" s="28"/>
      <c r="E75" s="29"/>
      <c r="F75" s="29"/>
      <c r="G75" s="29"/>
      <c r="H75" s="29"/>
      <c r="I75" s="30">
        <f>IF(E75&gt;0,H75/E75,"")</f>
      </c>
    </row>
    <row r="76" spans="2:9" s="10" customFormat="1" ht="17.25" customHeight="1" hidden="1">
      <c r="B76" s="27"/>
      <c r="C76" s="27"/>
      <c r="D76" s="28"/>
      <c r="E76" s="29"/>
      <c r="F76" s="29"/>
      <c r="G76" s="29"/>
      <c r="H76" s="29"/>
      <c r="I76" s="30">
        <f>IF(E76&gt;0,H76/E76,"")</f>
      </c>
    </row>
    <row r="77" spans="2:9" s="10" customFormat="1" ht="17.25" customHeight="1" hidden="1">
      <c r="B77" s="27"/>
      <c r="C77" s="27" t="s">
        <v>164</v>
      </c>
      <c r="D77" s="28" t="s">
        <v>165</v>
      </c>
      <c r="E77" s="29">
        <f>E78+E79</f>
        <v>12608</v>
      </c>
      <c r="F77" s="29">
        <f>F78+F79</f>
        <v>0</v>
      </c>
      <c r="G77" s="29"/>
      <c r="H77" s="29">
        <f>H78+H79</f>
        <v>0</v>
      </c>
      <c r="I77" s="30"/>
    </row>
    <row r="78" spans="2:9" s="10" customFormat="1" ht="17.25" customHeight="1" hidden="1">
      <c r="B78" s="27"/>
      <c r="C78" s="27"/>
      <c r="D78" s="28" t="s">
        <v>35</v>
      </c>
      <c r="E78" s="29">
        <v>3656</v>
      </c>
      <c r="F78" s="29">
        <v>0</v>
      </c>
      <c r="G78" s="29"/>
      <c r="H78" s="29">
        <v>0</v>
      </c>
      <c r="I78" s="30"/>
    </row>
    <row r="79" spans="2:9" s="10" customFormat="1" ht="17.25" customHeight="1" hidden="1">
      <c r="B79" s="27"/>
      <c r="C79" s="27"/>
      <c r="D79" s="28" t="s">
        <v>151</v>
      </c>
      <c r="E79" s="29">
        <v>8952</v>
      </c>
      <c r="F79" s="29">
        <v>0</v>
      </c>
      <c r="G79" s="29"/>
      <c r="H79" s="29">
        <v>0</v>
      </c>
      <c r="I79" s="30"/>
    </row>
    <row r="80" spans="2:9" s="10" customFormat="1" ht="17.25" customHeight="1" hidden="1">
      <c r="B80" s="27"/>
      <c r="C80" s="27" t="s">
        <v>133</v>
      </c>
      <c r="D80" s="28" t="s">
        <v>134</v>
      </c>
      <c r="E80" s="29">
        <f>E83+E81+E82</f>
        <v>20323</v>
      </c>
      <c r="F80" s="29">
        <f>F83</f>
        <v>0</v>
      </c>
      <c r="G80" s="29"/>
      <c r="H80" s="29">
        <f>H83</f>
        <v>0</v>
      </c>
      <c r="I80" s="30">
        <f>IF(E80&gt;0,H80/E80,"")</f>
        <v>0</v>
      </c>
    </row>
    <row r="81" spans="2:9" s="10" customFormat="1" ht="17.25" customHeight="1" hidden="1">
      <c r="B81" s="27"/>
      <c r="C81" s="27"/>
      <c r="D81" s="28" t="s">
        <v>35</v>
      </c>
      <c r="E81" s="29">
        <v>3344</v>
      </c>
      <c r="F81" s="29">
        <v>0</v>
      </c>
      <c r="G81" s="29"/>
      <c r="H81" s="29">
        <v>0</v>
      </c>
      <c r="I81" s="30"/>
    </row>
    <row r="82" spans="2:9" s="10" customFormat="1" ht="17.25" customHeight="1" hidden="1">
      <c r="B82" s="27"/>
      <c r="C82" s="27"/>
      <c r="D82" s="28" t="s">
        <v>39</v>
      </c>
      <c r="E82" s="29">
        <v>228</v>
      </c>
      <c r="F82" s="29">
        <v>0</v>
      </c>
      <c r="G82" s="29"/>
      <c r="H82" s="29">
        <v>0</v>
      </c>
      <c r="I82" s="30"/>
    </row>
    <row r="83" spans="2:9" s="10" customFormat="1" ht="17.25" customHeight="1" hidden="1">
      <c r="B83" s="27"/>
      <c r="C83" s="27"/>
      <c r="D83" s="28" t="s">
        <v>29</v>
      </c>
      <c r="E83" s="29">
        <v>16751</v>
      </c>
      <c r="F83" s="29">
        <v>0</v>
      </c>
      <c r="G83" s="29"/>
      <c r="H83" s="29">
        <v>0</v>
      </c>
      <c r="I83" s="30"/>
    </row>
    <row r="84" spans="2:9" s="10" customFormat="1" ht="17.25" customHeight="1" hidden="1">
      <c r="B84" s="27"/>
      <c r="C84" s="27" t="s">
        <v>101</v>
      </c>
      <c r="D84" s="28" t="s">
        <v>176</v>
      </c>
      <c r="E84" s="29">
        <f>E87+E86+E85</f>
        <v>3960</v>
      </c>
      <c r="F84" s="29">
        <f>F87</f>
        <v>0</v>
      </c>
      <c r="G84" s="29"/>
      <c r="H84" s="29">
        <f>H87</f>
        <v>0</v>
      </c>
      <c r="I84" s="30">
        <f>IF(E84&gt;0,H84/E84,"")</f>
        <v>0</v>
      </c>
    </row>
    <row r="85" spans="2:9" s="10" customFormat="1" ht="17.25" customHeight="1" hidden="1">
      <c r="B85" s="27"/>
      <c r="C85" s="27"/>
      <c r="D85" s="28" t="s">
        <v>35</v>
      </c>
      <c r="E85" s="29">
        <v>252</v>
      </c>
      <c r="F85" s="29">
        <v>0</v>
      </c>
      <c r="G85" s="29"/>
      <c r="H85" s="29">
        <v>0</v>
      </c>
      <c r="I85" s="30"/>
    </row>
    <row r="86" spans="2:9" s="10" customFormat="1" ht="17.25" customHeight="1" hidden="1">
      <c r="B86" s="27"/>
      <c r="C86" s="27"/>
      <c r="D86" s="28" t="s">
        <v>39</v>
      </c>
      <c r="E86" s="29">
        <v>41</v>
      </c>
      <c r="F86" s="29">
        <v>0</v>
      </c>
      <c r="G86" s="29"/>
      <c r="H86" s="29">
        <v>0</v>
      </c>
      <c r="I86" s="30"/>
    </row>
    <row r="87" spans="2:9" s="10" customFormat="1" ht="17.25" customHeight="1" hidden="1">
      <c r="B87" s="27"/>
      <c r="C87" s="27"/>
      <c r="D87" s="28" t="s">
        <v>29</v>
      </c>
      <c r="E87" s="29">
        <v>3667</v>
      </c>
      <c r="F87" s="29">
        <v>0</v>
      </c>
      <c r="G87" s="29"/>
      <c r="H87" s="29">
        <v>0</v>
      </c>
      <c r="I87" s="30"/>
    </row>
    <row r="88" spans="2:9" s="10" customFormat="1" ht="17.25" customHeight="1" hidden="1">
      <c r="B88" s="27"/>
      <c r="C88" s="27"/>
      <c r="D88" s="28"/>
      <c r="E88" s="29"/>
      <c r="F88" s="29"/>
      <c r="G88" s="29"/>
      <c r="H88" s="29"/>
      <c r="I88" s="30"/>
    </row>
    <row r="89" spans="2:9" s="10" customFormat="1" ht="17.25" customHeight="1" hidden="1">
      <c r="B89" s="27"/>
      <c r="C89" s="27"/>
      <c r="D89" s="28"/>
      <c r="E89" s="29"/>
      <c r="F89" s="29"/>
      <c r="G89" s="29"/>
      <c r="H89" s="29"/>
      <c r="I89" s="30"/>
    </row>
    <row r="90" spans="2:9" s="10" customFormat="1" ht="17.25" customHeight="1">
      <c r="B90" s="24" t="s">
        <v>19</v>
      </c>
      <c r="C90" s="24"/>
      <c r="D90" s="32" t="s">
        <v>81</v>
      </c>
      <c r="E90" s="26">
        <f>E91</f>
        <v>500</v>
      </c>
      <c r="F90" s="26">
        <f>F91</f>
        <v>500</v>
      </c>
      <c r="G90" s="26"/>
      <c r="H90" s="26">
        <f>H91</f>
        <v>0</v>
      </c>
      <c r="I90" s="19">
        <f>IF(E90&gt;0,H90/E90,"")</f>
        <v>0</v>
      </c>
    </row>
    <row r="91" spans="2:9" s="10" customFormat="1" ht="17.25" customHeight="1">
      <c r="B91" s="27"/>
      <c r="C91" s="27" t="s">
        <v>20</v>
      </c>
      <c r="D91" s="28" t="s">
        <v>41</v>
      </c>
      <c r="E91" s="29">
        <f>E92</f>
        <v>500</v>
      </c>
      <c r="F91" s="29">
        <f>F92</f>
        <v>500</v>
      </c>
      <c r="G91" s="29"/>
      <c r="H91" s="29"/>
      <c r="I91" s="30">
        <f>IF(E91&gt;0,H91/E91,"")</f>
        <v>0</v>
      </c>
    </row>
    <row r="92" spans="2:9" s="10" customFormat="1" ht="17.25" customHeight="1">
      <c r="B92" s="27"/>
      <c r="C92" s="27"/>
      <c r="D92" s="28" t="s">
        <v>29</v>
      </c>
      <c r="E92" s="29">
        <v>500</v>
      </c>
      <c r="F92" s="29">
        <v>500</v>
      </c>
      <c r="G92" s="29"/>
      <c r="H92" s="29"/>
      <c r="I92" s="30"/>
    </row>
    <row r="93" spans="2:9" s="10" customFormat="1" ht="23.25" customHeight="1">
      <c r="B93" s="24" t="s">
        <v>17</v>
      </c>
      <c r="C93" s="24"/>
      <c r="D93" s="32" t="s">
        <v>82</v>
      </c>
      <c r="E93" s="26">
        <f>E94+E98+E103+E106</f>
        <v>225550</v>
      </c>
      <c r="F93" s="26">
        <f>F94+F98+F103+F106</f>
        <v>264580</v>
      </c>
      <c r="G93" s="26"/>
      <c r="H93" s="26">
        <f>H94+H98+H103+H106</f>
        <v>0</v>
      </c>
      <c r="I93" s="19">
        <f>IF(E93&gt;0,H93/E93,"")</f>
        <v>0</v>
      </c>
    </row>
    <row r="94" spans="2:9" s="10" customFormat="1" ht="17.25" customHeight="1" hidden="1">
      <c r="B94" s="33"/>
      <c r="C94" s="34" t="s">
        <v>175</v>
      </c>
      <c r="D94" s="35" t="s">
        <v>174</v>
      </c>
      <c r="E94" s="29">
        <f>SUM(E95)</f>
        <v>2000</v>
      </c>
      <c r="F94" s="29">
        <f>SUM(F95)</f>
        <v>0</v>
      </c>
      <c r="G94" s="29"/>
      <c r="H94" s="29">
        <f>SUM(H95)</f>
        <v>0</v>
      </c>
      <c r="I94" s="30">
        <f>IF(E94&gt;0,H94/E94,"")</f>
        <v>0</v>
      </c>
    </row>
    <row r="95" spans="2:9" s="10" customFormat="1" ht="17.25" customHeight="1" hidden="1">
      <c r="B95" s="33"/>
      <c r="C95" s="33"/>
      <c r="D95" s="28" t="s">
        <v>30</v>
      </c>
      <c r="E95" s="29">
        <v>2000</v>
      </c>
      <c r="F95" s="29">
        <v>0</v>
      </c>
      <c r="G95" s="29"/>
      <c r="H95" s="29">
        <v>0</v>
      </c>
      <c r="I95" s="30"/>
    </row>
    <row r="96" spans="2:9" s="10" customFormat="1" ht="17.25" customHeight="1" hidden="1">
      <c r="B96" s="33"/>
      <c r="C96" s="34"/>
      <c r="D96" s="28"/>
      <c r="E96" s="29"/>
      <c r="F96" s="29"/>
      <c r="G96" s="29"/>
      <c r="H96" s="29"/>
      <c r="I96" s="30"/>
    </row>
    <row r="97" spans="2:9" s="10" customFormat="1" ht="17.25" customHeight="1" hidden="1">
      <c r="B97" s="33"/>
      <c r="C97" s="33"/>
      <c r="D97" s="28"/>
      <c r="E97" s="29"/>
      <c r="F97" s="29"/>
      <c r="G97" s="29"/>
      <c r="H97" s="29"/>
      <c r="I97" s="30"/>
    </row>
    <row r="98" spans="2:9" s="10" customFormat="1" ht="17.25" customHeight="1">
      <c r="B98" s="27"/>
      <c r="C98" s="27" t="s">
        <v>42</v>
      </c>
      <c r="D98" s="28" t="s">
        <v>43</v>
      </c>
      <c r="E98" s="29">
        <f>SUM(E99:E101)</f>
        <v>222550</v>
      </c>
      <c r="F98" s="29">
        <f>SUM(F99:F102)</f>
        <v>226580</v>
      </c>
      <c r="G98" s="29"/>
      <c r="H98" s="29"/>
      <c r="I98" s="30">
        <f>IF(E98&gt;0,H98/E98,"")</f>
        <v>0</v>
      </c>
    </row>
    <row r="99" spans="2:9" s="10" customFormat="1" ht="17.25" customHeight="1">
      <c r="B99" s="27"/>
      <c r="C99" s="27"/>
      <c r="D99" s="28" t="s">
        <v>35</v>
      </c>
      <c r="E99" s="29">
        <v>130868</v>
      </c>
      <c r="F99" s="29">
        <v>133000</v>
      </c>
      <c r="G99" s="29"/>
      <c r="H99" s="29"/>
      <c r="I99" s="30"/>
    </row>
    <row r="100" spans="2:9" s="10" customFormat="1" ht="17.25" customHeight="1">
      <c r="B100" s="27"/>
      <c r="C100" s="27"/>
      <c r="D100" s="28" t="s">
        <v>34</v>
      </c>
      <c r="E100" s="29">
        <v>25250</v>
      </c>
      <c r="F100" s="29">
        <v>26180</v>
      </c>
      <c r="G100" s="29"/>
      <c r="H100" s="29"/>
      <c r="I100" s="30"/>
    </row>
    <row r="101" spans="2:9" s="10" customFormat="1" ht="17.25" customHeight="1">
      <c r="B101" s="27"/>
      <c r="C101" s="27"/>
      <c r="D101" s="28" t="s">
        <v>29</v>
      </c>
      <c r="E101" s="29">
        <v>66432</v>
      </c>
      <c r="F101" s="29">
        <v>67400</v>
      </c>
      <c r="G101" s="29"/>
      <c r="H101" s="29"/>
      <c r="I101" s="30"/>
    </row>
    <row r="102" spans="2:9" s="10" customFormat="1" ht="17.25" customHeight="1" hidden="1">
      <c r="B102" s="27"/>
      <c r="C102" s="27"/>
      <c r="D102" s="28"/>
      <c r="E102" s="29"/>
      <c r="F102" s="29"/>
      <c r="G102" s="29"/>
      <c r="H102" s="29"/>
      <c r="I102" s="30">
        <f>IF(E102&gt;0,H102/E102,"")</f>
      </c>
    </row>
    <row r="103" spans="2:9" s="10" customFormat="1" ht="17.25" customHeight="1">
      <c r="B103" s="27"/>
      <c r="C103" s="27" t="s">
        <v>18</v>
      </c>
      <c r="D103" s="28" t="s">
        <v>44</v>
      </c>
      <c r="E103" s="29">
        <f>E104+E105</f>
        <v>1000</v>
      </c>
      <c r="F103" s="29">
        <f>F104+F105</f>
        <v>29000</v>
      </c>
      <c r="G103" s="29"/>
      <c r="H103" s="29"/>
      <c r="I103" s="30">
        <f>IF(E103&gt;0,H103/E103,"")</f>
        <v>0</v>
      </c>
    </row>
    <row r="104" spans="2:9" s="10" customFormat="1" ht="17.25" customHeight="1">
      <c r="B104" s="27"/>
      <c r="C104" s="27"/>
      <c r="D104" s="28" t="s">
        <v>185</v>
      </c>
      <c r="E104" s="29">
        <v>1000</v>
      </c>
      <c r="F104" s="29">
        <v>20000</v>
      </c>
      <c r="G104" s="29"/>
      <c r="H104" s="29"/>
      <c r="I104" s="30"/>
    </row>
    <row r="105" spans="2:9" s="10" customFormat="1" ht="17.25" customHeight="1">
      <c r="B105" s="27"/>
      <c r="C105" s="27"/>
      <c r="D105" s="28" t="s">
        <v>187</v>
      </c>
      <c r="E105" s="29">
        <v>0</v>
      </c>
      <c r="F105" s="29">
        <v>9000</v>
      </c>
      <c r="G105" s="29"/>
      <c r="H105" s="29"/>
      <c r="I105" s="30"/>
    </row>
    <row r="106" spans="2:9" s="10" customFormat="1" ht="17.25" customHeight="1" hidden="1">
      <c r="B106" s="27"/>
      <c r="C106" s="27"/>
      <c r="D106" s="28"/>
      <c r="E106" s="29"/>
      <c r="F106" s="29">
        <f>F110+F107</f>
        <v>9000</v>
      </c>
      <c r="G106" s="29"/>
      <c r="H106" s="29"/>
      <c r="I106" s="30">
        <f>IF(E106&gt;0,H106/E106,"")</f>
      </c>
    </row>
    <row r="107" spans="2:9" s="10" customFormat="1" ht="17.25" customHeight="1">
      <c r="B107" s="27"/>
      <c r="C107" s="27" t="s">
        <v>130</v>
      </c>
      <c r="D107" s="28" t="s">
        <v>132</v>
      </c>
      <c r="E107" s="29">
        <f>E109+E108</f>
        <v>6000</v>
      </c>
      <c r="F107" s="29">
        <f>F109+F108</f>
        <v>9000</v>
      </c>
      <c r="G107" s="29"/>
      <c r="H107" s="29"/>
      <c r="I107" s="30">
        <f>IF(E107&gt;0,H107/E107,"")</f>
        <v>0</v>
      </c>
    </row>
    <row r="108" spans="2:9" s="10" customFormat="1" ht="17.25" customHeight="1">
      <c r="B108" s="27"/>
      <c r="C108" s="27"/>
      <c r="D108" s="28" t="s">
        <v>151</v>
      </c>
      <c r="E108" s="29">
        <v>1000</v>
      </c>
      <c r="F108" s="29">
        <v>1000</v>
      </c>
      <c r="G108" s="29"/>
      <c r="H108" s="29"/>
      <c r="I108" s="30"/>
    </row>
    <row r="109" spans="2:9" s="10" customFormat="1" ht="17.25" customHeight="1">
      <c r="B109" s="27"/>
      <c r="C109" s="27"/>
      <c r="D109" s="28" t="s">
        <v>131</v>
      </c>
      <c r="E109" s="29">
        <v>5000</v>
      </c>
      <c r="F109" s="29">
        <v>8000</v>
      </c>
      <c r="G109" s="29"/>
      <c r="H109" s="29"/>
      <c r="I109" s="30"/>
    </row>
    <row r="110" spans="2:9" s="10" customFormat="1" ht="17.25" customHeight="1" hidden="1">
      <c r="B110" s="27"/>
      <c r="C110" s="27"/>
      <c r="D110" s="28"/>
      <c r="E110" s="29"/>
      <c r="F110" s="29"/>
      <c r="G110" s="29"/>
      <c r="H110" s="29"/>
      <c r="I110" s="30"/>
    </row>
    <row r="111" spans="2:9" s="10" customFormat="1" ht="37.5" customHeight="1">
      <c r="B111" s="24" t="s">
        <v>135</v>
      </c>
      <c r="C111" s="24"/>
      <c r="D111" s="32" t="s">
        <v>136</v>
      </c>
      <c r="E111" s="26">
        <f>E112</f>
        <v>26000</v>
      </c>
      <c r="F111" s="26">
        <f>F112</f>
        <v>26000</v>
      </c>
      <c r="G111" s="26"/>
      <c r="H111" s="26">
        <f>H112</f>
        <v>0</v>
      </c>
      <c r="I111" s="36">
        <f>IF(E111&gt;0,H111/E111,"")</f>
        <v>0</v>
      </c>
    </row>
    <row r="112" spans="2:9" s="10" customFormat="1" ht="23.25" customHeight="1">
      <c r="B112" s="27"/>
      <c r="C112" s="27" t="s">
        <v>155</v>
      </c>
      <c r="D112" s="28" t="s">
        <v>137</v>
      </c>
      <c r="E112" s="29">
        <f>E113</f>
        <v>26000</v>
      </c>
      <c r="F112" s="29">
        <f>F113</f>
        <v>26000</v>
      </c>
      <c r="G112" s="29"/>
      <c r="H112" s="29"/>
      <c r="I112" s="30">
        <f>IF(E112&gt;0,H112/E112,"")</f>
        <v>0</v>
      </c>
    </row>
    <row r="113" spans="2:9" s="10" customFormat="1" ht="17.25" customHeight="1">
      <c r="B113" s="27"/>
      <c r="C113" s="27"/>
      <c r="D113" s="28" t="s">
        <v>35</v>
      </c>
      <c r="E113" s="29">
        <v>26000</v>
      </c>
      <c r="F113" s="29">
        <v>26000</v>
      </c>
      <c r="G113" s="29"/>
      <c r="H113" s="29"/>
      <c r="I113" s="30"/>
    </row>
    <row r="114" spans="2:9" s="10" customFormat="1" ht="17.25" customHeight="1">
      <c r="B114" s="24" t="s">
        <v>45</v>
      </c>
      <c r="C114" s="24"/>
      <c r="D114" s="32" t="s">
        <v>83</v>
      </c>
      <c r="E114" s="26">
        <f>E115+E117</f>
        <v>230000</v>
      </c>
      <c r="F114" s="26">
        <f>F115+F117</f>
        <v>366466</v>
      </c>
      <c r="G114" s="26"/>
      <c r="H114" s="26">
        <f>H115+H117</f>
        <v>0</v>
      </c>
      <c r="I114" s="19">
        <f>IF(E114&gt;0,H114/E114,"")</f>
        <v>0</v>
      </c>
    </row>
    <row r="115" spans="2:9" s="10" customFormat="1" ht="21.75" customHeight="1">
      <c r="B115" s="27"/>
      <c r="C115" s="27" t="s">
        <v>46</v>
      </c>
      <c r="D115" s="28" t="s">
        <v>47</v>
      </c>
      <c r="E115" s="29">
        <f>E116</f>
        <v>230000</v>
      </c>
      <c r="F115" s="29">
        <f>F116</f>
        <v>213000</v>
      </c>
      <c r="G115" s="29"/>
      <c r="H115" s="29"/>
      <c r="I115" s="30">
        <f>IF(E115&gt;0,H115/E115,"")</f>
        <v>0</v>
      </c>
    </row>
    <row r="116" spans="2:9" s="10" customFormat="1" ht="17.25" customHeight="1">
      <c r="B116" s="27"/>
      <c r="C116" s="27"/>
      <c r="D116" s="28" t="s">
        <v>48</v>
      </c>
      <c r="E116" s="29">
        <v>230000</v>
      </c>
      <c r="F116" s="29">
        <v>213000</v>
      </c>
      <c r="G116" s="29"/>
      <c r="H116" s="29"/>
      <c r="I116" s="30"/>
    </row>
    <row r="117" spans="2:9" s="10" customFormat="1" ht="17.25" customHeight="1">
      <c r="B117" s="27"/>
      <c r="C117" s="27" t="s">
        <v>49</v>
      </c>
      <c r="D117" s="28" t="s">
        <v>114</v>
      </c>
      <c r="E117" s="29">
        <f>E118</f>
        <v>0</v>
      </c>
      <c r="F117" s="29">
        <f>F118</f>
        <v>153466</v>
      </c>
      <c r="G117" s="29"/>
      <c r="H117" s="29"/>
      <c r="I117" s="30">
        <f aca="true" t="shared" si="0" ref="I117:I122">IF(E117&gt;0,H117/E117,"")</f>
      </c>
    </row>
    <row r="118" spans="2:9" s="10" customFormat="1" ht="17.25" customHeight="1">
      <c r="B118" s="27"/>
      <c r="C118" s="27"/>
      <c r="D118" s="28" t="s">
        <v>29</v>
      </c>
      <c r="E118" s="29">
        <v>0</v>
      </c>
      <c r="F118" s="29">
        <v>153466</v>
      </c>
      <c r="G118" s="29"/>
      <c r="H118" s="29"/>
      <c r="I118" s="30">
        <f t="shared" si="0"/>
      </c>
    </row>
    <row r="119" spans="2:9" s="10" customFormat="1" ht="17.25" customHeight="1" hidden="1">
      <c r="B119" s="27"/>
      <c r="C119" s="27"/>
      <c r="D119" s="28"/>
      <c r="E119" s="29"/>
      <c r="F119" s="29"/>
      <c r="G119" s="29"/>
      <c r="H119" s="29"/>
      <c r="I119" s="30">
        <f t="shared" si="0"/>
      </c>
    </row>
    <row r="120" spans="2:9" s="10" customFormat="1" ht="17.25" customHeight="1" hidden="1">
      <c r="B120" s="27"/>
      <c r="C120" s="27"/>
      <c r="D120" s="28"/>
      <c r="E120" s="29"/>
      <c r="F120" s="29"/>
      <c r="G120" s="29"/>
      <c r="H120" s="29"/>
      <c r="I120" s="30">
        <f t="shared" si="0"/>
      </c>
    </row>
    <row r="121" spans="2:9" s="10" customFormat="1" ht="17.25" customHeight="1">
      <c r="B121" s="24" t="s">
        <v>9</v>
      </c>
      <c r="C121" s="24"/>
      <c r="D121" s="32" t="s">
        <v>50</v>
      </c>
      <c r="E121" s="26">
        <f>E122</f>
        <v>0</v>
      </c>
      <c r="F121" s="26">
        <f>F122</f>
        <v>100000</v>
      </c>
      <c r="G121" s="26"/>
      <c r="H121" s="26">
        <f>H122</f>
        <v>0</v>
      </c>
      <c r="I121" s="36">
        <f t="shared" si="0"/>
      </c>
    </row>
    <row r="122" spans="2:9" s="10" customFormat="1" ht="17.25" customHeight="1">
      <c r="B122" s="27"/>
      <c r="C122" s="27" t="s">
        <v>51</v>
      </c>
      <c r="D122" s="28" t="s">
        <v>115</v>
      </c>
      <c r="E122" s="29">
        <f>E123</f>
        <v>0</v>
      </c>
      <c r="F122" s="29">
        <f>F123</f>
        <v>100000</v>
      </c>
      <c r="G122" s="29"/>
      <c r="H122" s="29"/>
      <c r="I122" s="30">
        <f t="shared" si="0"/>
      </c>
    </row>
    <row r="123" spans="2:9" s="10" customFormat="1" ht="17.25" customHeight="1">
      <c r="B123" s="27"/>
      <c r="C123" s="27"/>
      <c r="D123" s="28" t="s">
        <v>92</v>
      </c>
      <c r="E123" s="29">
        <v>0</v>
      </c>
      <c r="F123" s="29">
        <v>100000</v>
      </c>
      <c r="G123" s="29"/>
      <c r="H123" s="29"/>
      <c r="I123" s="30"/>
    </row>
    <row r="124" spans="2:9" s="10" customFormat="1" ht="17.25" customHeight="1">
      <c r="B124" s="24" t="s">
        <v>13</v>
      </c>
      <c r="C124" s="24"/>
      <c r="D124" s="32" t="s">
        <v>52</v>
      </c>
      <c r="E124" s="26">
        <f>E125+E130+E135+E153+E141+E149+E146</f>
        <v>5360448</v>
      </c>
      <c r="F124" s="26">
        <f>F125+F130+F135+F153+F141+F149+F146</f>
        <v>5286831</v>
      </c>
      <c r="G124" s="26"/>
      <c r="H124" s="26">
        <f>H125+H130+H135+H153+H141+H149+H146</f>
        <v>0</v>
      </c>
      <c r="I124" s="19">
        <f>IF(E124&gt;0,H124/E124,"")</f>
        <v>0</v>
      </c>
    </row>
    <row r="125" spans="2:9" s="10" customFormat="1" ht="17.25" customHeight="1">
      <c r="B125" s="27"/>
      <c r="C125" s="27" t="s">
        <v>14</v>
      </c>
      <c r="D125" s="28" t="s">
        <v>116</v>
      </c>
      <c r="E125" s="29">
        <f>SUM(E126:E129)</f>
        <v>2995758</v>
      </c>
      <c r="F125" s="29">
        <f>SUM(F126:F129)</f>
        <v>2757431</v>
      </c>
      <c r="G125" s="29"/>
      <c r="H125" s="29"/>
      <c r="I125" s="30">
        <f>IF(E125&gt;0,H125/E125,"")</f>
        <v>0</v>
      </c>
    </row>
    <row r="126" spans="2:9" s="10" customFormat="1" ht="17.25" customHeight="1">
      <c r="B126" s="27"/>
      <c r="C126" s="27"/>
      <c r="D126" s="28" t="s">
        <v>35</v>
      </c>
      <c r="E126" s="29">
        <v>1552924</v>
      </c>
      <c r="F126" s="29">
        <v>1354965</v>
      </c>
      <c r="G126" s="29"/>
      <c r="H126" s="29"/>
      <c r="I126" s="30"/>
    </row>
    <row r="127" spans="2:9" s="10" customFormat="1" ht="17.25" customHeight="1">
      <c r="B127" s="27"/>
      <c r="C127" s="27"/>
      <c r="D127" s="28" t="s">
        <v>34</v>
      </c>
      <c r="E127" s="29">
        <v>322890</v>
      </c>
      <c r="F127" s="29">
        <v>286041</v>
      </c>
      <c r="G127" s="29"/>
      <c r="H127" s="29"/>
      <c r="I127" s="30"/>
    </row>
    <row r="128" spans="2:9" s="10" customFormat="1" ht="17.25" customHeight="1">
      <c r="B128" s="27"/>
      <c r="C128" s="27"/>
      <c r="D128" s="28" t="s">
        <v>29</v>
      </c>
      <c r="E128" s="29">
        <v>456888</v>
      </c>
      <c r="F128" s="29">
        <v>361425</v>
      </c>
      <c r="G128" s="29"/>
      <c r="H128" s="29"/>
      <c r="I128" s="30"/>
    </row>
    <row r="129" spans="2:9" s="10" customFormat="1" ht="17.25" customHeight="1">
      <c r="B129" s="27"/>
      <c r="C129" s="27"/>
      <c r="D129" s="28" t="s">
        <v>30</v>
      </c>
      <c r="E129" s="29">
        <v>663056</v>
      </c>
      <c r="F129" s="29">
        <v>755000</v>
      </c>
      <c r="G129" s="29"/>
      <c r="H129" s="29"/>
      <c r="I129" s="30"/>
    </row>
    <row r="130" spans="2:9" s="10" customFormat="1" ht="17.25" customHeight="1">
      <c r="B130" s="27"/>
      <c r="C130" s="27" t="s">
        <v>53</v>
      </c>
      <c r="D130" s="28" t="s">
        <v>138</v>
      </c>
      <c r="E130" s="29">
        <f>SUM(E131:E134)</f>
        <v>1194157</v>
      </c>
      <c r="F130" s="29">
        <f>SUM(F131:F134)</f>
        <v>1154439</v>
      </c>
      <c r="G130" s="29"/>
      <c r="H130" s="29"/>
      <c r="I130" s="30">
        <f>IF(E130&gt;0,H130/E130,"")</f>
        <v>0</v>
      </c>
    </row>
    <row r="131" spans="2:9" s="10" customFormat="1" ht="17.25" customHeight="1">
      <c r="B131" s="27"/>
      <c r="C131" s="27"/>
      <c r="D131" s="28" t="s">
        <v>35</v>
      </c>
      <c r="E131" s="29">
        <v>724500</v>
      </c>
      <c r="F131" s="29">
        <v>799172</v>
      </c>
      <c r="G131" s="29"/>
      <c r="H131" s="29"/>
      <c r="I131" s="30">
        <f>IF(E131&gt;0,H131/E131,"")</f>
        <v>0</v>
      </c>
    </row>
    <row r="132" spans="2:9" s="10" customFormat="1" ht="17.25" customHeight="1">
      <c r="B132" s="27"/>
      <c r="C132" s="27"/>
      <c r="D132" s="28" t="s">
        <v>39</v>
      </c>
      <c r="E132" s="29">
        <v>151065</v>
      </c>
      <c r="F132" s="29">
        <v>147326</v>
      </c>
      <c r="G132" s="29"/>
      <c r="H132" s="29"/>
      <c r="I132" s="30"/>
    </row>
    <row r="133" spans="2:9" s="10" customFormat="1" ht="17.25" customHeight="1">
      <c r="B133" s="27"/>
      <c r="C133" s="27"/>
      <c r="D133" s="28" t="s">
        <v>29</v>
      </c>
      <c r="E133" s="29">
        <v>318592</v>
      </c>
      <c r="F133" s="29">
        <v>198441</v>
      </c>
      <c r="G133" s="29"/>
      <c r="H133" s="29"/>
      <c r="I133" s="30"/>
    </row>
    <row r="134" spans="2:9" s="10" customFormat="1" ht="17.25" customHeight="1">
      <c r="B134" s="27"/>
      <c r="C134" s="27"/>
      <c r="D134" s="28" t="s">
        <v>30</v>
      </c>
      <c r="E134" s="29">
        <v>0</v>
      </c>
      <c r="F134" s="29">
        <v>9500</v>
      </c>
      <c r="G134" s="29"/>
      <c r="H134" s="29"/>
      <c r="I134" s="30"/>
    </row>
    <row r="135" spans="2:9" s="10" customFormat="1" ht="17.25" customHeight="1">
      <c r="B135" s="27"/>
      <c r="C135" s="27" t="s">
        <v>15</v>
      </c>
      <c r="D135" s="28" t="s">
        <v>54</v>
      </c>
      <c r="E135" s="29">
        <f>SUM(E136:E140)</f>
        <v>1116714</v>
      </c>
      <c r="F135" s="29">
        <f>SUM(F136:F140)</f>
        <v>1300120</v>
      </c>
      <c r="G135" s="29"/>
      <c r="H135" s="29"/>
      <c r="I135" s="30">
        <f>IF(E135&gt;0,H135/E135,"")</f>
        <v>0</v>
      </c>
    </row>
    <row r="136" spans="2:9" s="10" customFormat="1" ht="17.25" customHeight="1">
      <c r="B136" s="27"/>
      <c r="C136" s="27"/>
      <c r="D136" s="28" t="s">
        <v>99</v>
      </c>
      <c r="E136" s="29">
        <v>1116714</v>
      </c>
      <c r="F136" s="29">
        <v>1300120</v>
      </c>
      <c r="G136" s="29"/>
      <c r="H136" s="29"/>
      <c r="I136" s="30"/>
    </row>
    <row r="137" spans="2:9" s="10" customFormat="1" ht="17.25" customHeight="1" hidden="1">
      <c r="B137" s="27"/>
      <c r="C137" s="27"/>
      <c r="D137" s="28"/>
      <c r="E137" s="29"/>
      <c r="F137" s="29"/>
      <c r="G137" s="29"/>
      <c r="H137" s="29"/>
      <c r="I137" s="30">
        <f>IF(E137&gt;0,H137/E137,"")</f>
      </c>
    </row>
    <row r="138" spans="2:9" s="10" customFormat="1" ht="17.25" customHeight="1" hidden="1">
      <c r="B138" s="27"/>
      <c r="C138" s="27"/>
      <c r="D138" s="28"/>
      <c r="E138" s="29"/>
      <c r="F138" s="29"/>
      <c r="G138" s="29"/>
      <c r="H138" s="29"/>
      <c r="I138" s="30">
        <f>IF(E138&gt;0,H138/E138,"")</f>
      </c>
    </row>
    <row r="139" spans="2:9" s="10" customFormat="1" ht="17.25" customHeight="1" hidden="1">
      <c r="B139" s="27"/>
      <c r="C139" s="27"/>
      <c r="D139" s="28"/>
      <c r="E139" s="29"/>
      <c r="F139" s="29"/>
      <c r="G139" s="29"/>
      <c r="H139" s="29"/>
      <c r="I139" s="30"/>
    </row>
    <row r="140" spans="2:9" s="10" customFormat="1" ht="17.25" customHeight="1" hidden="1">
      <c r="B140" s="27"/>
      <c r="C140" s="27"/>
      <c r="D140" s="28"/>
      <c r="E140" s="29"/>
      <c r="F140" s="29"/>
      <c r="G140" s="29"/>
      <c r="H140" s="29"/>
      <c r="I140" s="30"/>
    </row>
    <row r="141" spans="2:9" s="10" customFormat="1" ht="17.25" customHeight="1">
      <c r="B141" s="27"/>
      <c r="C141" s="27" t="s">
        <v>124</v>
      </c>
      <c r="D141" s="28" t="s">
        <v>127</v>
      </c>
      <c r="E141" s="29">
        <f>SUM(E142:E145)</f>
        <v>24880</v>
      </c>
      <c r="F141" s="29">
        <f>SUM(F142:F145)</f>
        <v>50180</v>
      </c>
      <c r="G141" s="29"/>
      <c r="H141" s="29"/>
      <c r="I141" s="30">
        <f>IF(E141&gt;0,H141/E141,"")</f>
        <v>0</v>
      </c>
    </row>
    <row r="142" spans="2:9" s="10" customFormat="1" ht="17.25" customHeight="1" hidden="1">
      <c r="B142" s="27"/>
      <c r="C142" s="27"/>
      <c r="D142" s="28" t="s">
        <v>39</v>
      </c>
      <c r="E142" s="29">
        <v>500</v>
      </c>
      <c r="F142" s="29">
        <v>0</v>
      </c>
      <c r="G142" s="29"/>
      <c r="H142" s="29"/>
      <c r="I142" s="30"/>
    </row>
    <row r="143" spans="2:9" s="10" customFormat="1" ht="17.25" customHeight="1" hidden="1">
      <c r="B143" s="27"/>
      <c r="C143" s="27"/>
      <c r="D143" s="28" t="s">
        <v>35</v>
      </c>
      <c r="E143" s="29">
        <v>1500</v>
      </c>
      <c r="F143" s="29">
        <v>0</v>
      </c>
      <c r="G143" s="29"/>
      <c r="H143" s="29"/>
      <c r="I143" s="30"/>
    </row>
    <row r="144" spans="2:9" s="10" customFormat="1" ht="17.25" customHeight="1">
      <c r="B144" s="27"/>
      <c r="C144" s="27"/>
      <c r="D144" s="28" t="s">
        <v>29</v>
      </c>
      <c r="E144" s="29">
        <v>11000</v>
      </c>
      <c r="F144" s="29">
        <v>34280</v>
      </c>
      <c r="G144" s="29"/>
      <c r="H144" s="29"/>
      <c r="I144" s="30"/>
    </row>
    <row r="145" spans="2:9" s="10" customFormat="1" ht="17.25" customHeight="1">
      <c r="B145" s="27"/>
      <c r="C145" s="27"/>
      <c r="D145" s="28" t="s">
        <v>99</v>
      </c>
      <c r="E145" s="29">
        <v>11880</v>
      </c>
      <c r="F145" s="29">
        <v>15900</v>
      </c>
      <c r="G145" s="29"/>
      <c r="H145" s="29"/>
      <c r="I145" s="30"/>
    </row>
    <row r="146" spans="2:9" s="10" customFormat="1" ht="17.25" customHeight="1">
      <c r="B146" s="27"/>
      <c r="C146" s="27" t="s">
        <v>156</v>
      </c>
      <c r="D146" s="28" t="s">
        <v>157</v>
      </c>
      <c r="E146" s="29">
        <f>E148+E147</f>
        <v>821</v>
      </c>
      <c r="F146" s="29">
        <f>F148+F147</f>
        <v>821</v>
      </c>
      <c r="G146" s="29"/>
      <c r="H146" s="29"/>
      <c r="I146" s="30">
        <f>IF(E146&gt;0,H146/E146,"")</f>
        <v>0</v>
      </c>
    </row>
    <row r="147" spans="2:9" s="10" customFormat="1" ht="17.25" customHeight="1">
      <c r="B147" s="27"/>
      <c r="C147" s="27"/>
      <c r="D147" s="28" t="s">
        <v>39</v>
      </c>
      <c r="E147" s="29">
        <v>21</v>
      </c>
      <c r="F147" s="29">
        <v>21</v>
      </c>
      <c r="G147" s="29"/>
      <c r="H147" s="29"/>
      <c r="I147" s="30"/>
    </row>
    <row r="148" spans="2:9" s="10" customFormat="1" ht="17.25" customHeight="1">
      <c r="B148" s="27"/>
      <c r="C148" s="27"/>
      <c r="D148" s="28" t="s">
        <v>35</v>
      </c>
      <c r="E148" s="29">
        <v>800</v>
      </c>
      <c r="F148" s="29">
        <v>800</v>
      </c>
      <c r="G148" s="29"/>
      <c r="H148" s="29"/>
      <c r="I148" s="30"/>
    </row>
    <row r="149" spans="2:9" s="10" customFormat="1" ht="17.25" customHeight="1">
      <c r="B149" s="27"/>
      <c r="C149" s="27" t="s">
        <v>125</v>
      </c>
      <c r="D149" s="28" t="s">
        <v>128</v>
      </c>
      <c r="E149" s="29">
        <f>SUM(E150:E151)</f>
        <v>22439</v>
      </c>
      <c r="F149" s="29">
        <f>SUM(F150:F151)</f>
        <v>18340</v>
      </c>
      <c r="G149" s="29"/>
      <c r="H149" s="29"/>
      <c r="I149" s="30">
        <f>IF(E149&gt;0,H149/E149,"")</f>
        <v>0</v>
      </c>
    </row>
    <row r="150" spans="2:9" s="10" customFormat="1" ht="17.25" customHeight="1">
      <c r="B150" s="27"/>
      <c r="C150" s="27"/>
      <c r="D150" s="28" t="s">
        <v>29</v>
      </c>
      <c r="E150" s="29">
        <v>15479</v>
      </c>
      <c r="F150" s="29">
        <v>10500</v>
      </c>
      <c r="G150" s="29"/>
      <c r="H150" s="29"/>
      <c r="I150" s="30"/>
    </row>
    <row r="151" spans="2:9" s="10" customFormat="1" ht="17.25" customHeight="1">
      <c r="B151" s="27"/>
      <c r="C151" s="27"/>
      <c r="D151" s="28" t="s">
        <v>99</v>
      </c>
      <c r="E151" s="29">
        <v>6960</v>
      </c>
      <c r="F151" s="29">
        <v>7840</v>
      </c>
      <c r="G151" s="29"/>
      <c r="H151" s="29"/>
      <c r="I151" s="30"/>
    </row>
    <row r="152" spans="2:9" s="10" customFormat="1" ht="17.25" customHeight="1" hidden="1">
      <c r="B152" s="27"/>
      <c r="C152" s="27"/>
      <c r="D152" s="28"/>
      <c r="E152" s="29"/>
      <c r="F152" s="29"/>
      <c r="G152" s="29"/>
      <c r="H152" s="29"/>
      <c r="I152" s="30">
        <f>IF(E152&gt;0,H152/E152,"")</f>
      </c>
    </row>
    <row r="153" spans="2:9" s="10" customFormat="1" ht="17.25" customHeight="1">
      <c r="B153" s="27"/>
      <c r="C153" s="27" t="s">
        <v>106</v>
      </c>
      <c r="D153" s="28" t="s">
        <v>117</v>
      </c>
      <c r="E153" s="29">
        <f>SUM(E155)</f>
        <v>5679</v>
      </c>
      <c r="F153" s="29">
        <f>SUM(F155)</f>
        <v>5500</v>
      </c>
      <c r="G153" s="29"/>
      <c r="H153" s="29"/>
      <c r="I153" s="30">
        <f>IF(E153&gt;0,H153/E153,"")</f>
        <v>0</v>
      </c>
    </row>
    <row r="154" spans="2:9" s="10" customFormat="1" ht="17.25" customHeight="1" hidden="1">
      <c r="B154" s="27"/>
      <c r="C154" s="27"/>
      <c r="D154" s="28"/>
      <c r="E154" s="29"/>
      <c r="F154" s="29"/>
      <c r="G154" s="29"/>
      <c r="H154" s="29"/>
      <c r="I154" s="30"/>
    </row>
    <row r="155" spans="2:9" s="10" customFormat="1" ht="17.25" customHeight="1">
      <c r="B155" s="27"/>
      <c r="C155" s="27"/>
      <c r="D155" s="28" t="s">
        <v>29</v>
      </c>
      <c r="E155" s="29">
        <v>5679</v>
      </c>
      <c r="F155" s="29">
        <v>5500</v>
      </c>
      <c r="G155" s="29"/>
      <c r="H155" s="29"/>
      <c r="I155" s="30"/>
    </row>
    <row r="156" spans="2:9" s="10" customFormat="1" ht="17.25" customHeight="1">
      <c r="B156" s="24" t="s">
        <v>12</v>
      </c>
      <c r="C156" s="24"/>
      <c r="D156" s="32" t="s">
        <v>84</v>
      </c>
      <c r="E156" s="26">
        <f>E159+E164+E157</f>
        <v>285000</v>
      </c>
      <c r="F156" s="26">
        <f>F159+F164+F157</f>
        <v>285000</v>
      </c>
      <c r="G156" s="26"/>
      <c r="H156" s="26">
        <f>H159+H164+H157</f>
        <v>0</v>
      </c>
      <c r="I156" s="19">
        <f>IF(E156&gt;0,H156/E156,"")</f>
        <v>0</v>
      </c>
    </row>
    <row r="157" spans="2:9" s="10" customFormat="1" ht="17.25" customHeight="1" hidden="1">
      <c r="B157" s="37"/>
      <c r="C157" s="34"/>
      <c r="D157" s="35"/>
      <c r="E157" s="31"/>
      <c r="F157" s="31"/>
      <c r="G157" s="31"/>
      <c r="H157" s="31"/>
      <c r="I157" s="22">
        <f>IF(E157&gt;0,H157/E157,"")</f>
      </c>
    </row>
    <row r="158" spans="2:9" s="10" customFormat="1" ht="17.25" customHeight="1" hidden="1">
      <c r="B158" s="37"/>
      <c r="C158" s="33"/>
      <c r="D158" s="35"/>
      <c r="E158" s="31"/>
      <c r="F158" s="31"/>
      <c r="G158" s="31"/>
      <c r="H158" s="31"/>
      <c r="I158" s="21"/>
    </row>
    <row r="159" spans="2:9" s="10" customFormat="1" ht="17.25" customHeight="1">
      <c r="B159" s="27"/>
      <c r="C159" s="27" t="s">
        <v>55</v>
      </c>
      <c r="D159" s="28" t="s">
        <v>56</v>
      </c>
      <c r="E159" s="29">
        <f>SUM(E160:E163)</f>
        <v>285000</v>
      </c>
      <c r="F159" s="29">
        <f>SUM(F160:F163)</f>
        <v>285000</v>
      </c>
      <c r="G159" s="29"/>
      <c r="H159" s="29"/>
      <c r="I159" s="30">
        <f>IF(E159&gt;0,H159/E159,"")</f>
        <v>0</v>
      </c>
    </row>
    <row r="160" spans="2:9" s="10" customFormat="1" ht="17.25" customHeight="1">
      <c r="B160" s="27"/>
      <c r="C160" s="27"/>
      <c r="D160" s="28" t="s">
        <v>35</v>
      </c>
      <c r="E160" s="29">
        <v>173247</v>
      </c>
      <c r="F160" s="29">
        <v>108207</v>
      </c>
      <c r="G160" s="29"/>
      <c r="H160" s="29"/>
      <c r="I160" s="30"/>
    </row>
    <row r="161" spans="2:9" s="10" customFormat="1" ht="17.25" customHeight="1">
      <c r="B161" s="27"/>
      <c r="C161" s="27"/>
      <c r="D161" s="28" t="s">
        <v>39</v>
      </c>
      <c r="E161" s="29">
        <v>27157</v>
      </c>
      <c r="F161" s="29">
        <v>17893</v>
      </c>
      <c r="G161" s="29"/>
      <c r="H161" s="29"/>
      <c r="I161" s="30"/>
    </row>
    <row r="162" spans="2:9" s="10" customFormat="1" ht="17.25" customHeight="1">
      <c r="B162" s="27"/>
      <c r="C162" s="27"/>
      <c r="D162" s="28" t="s">
        <v>29</v>
      </c>
      <c r="E162" s="29">
        <v>84596</v>
      </c>
      <c r="F162" s="29">
        <v>158900</v>
      </c>
      <c r="G162" s="29"/>
      <c r="H162" s="29"/>
      <c r="I162" s="30"/>
    </row>
    <row r="163" spans="2:9" s="10" customFormat="1" ht="17.25" customHeight="1" hidden="1">
      <c r="B163" s="27"/>
      <c r="C163" s="27"/>
      <c r="D163" s="28"/>
      <c r="E163" s="29"/>
      <c r="F163" s="29"/>
      <c r="G163" s="29"/>
      <c r="H163" s="29"/>
      <c r="I163" s="30"/>
    </row>
    <row r="164" spans="2:9" s="10" customFormat="1" ht="17.25" customHeight="1" hidden="1">
      <c r="B164" s="27"/>
      <c r="C164" s="27"/>
      <c r="D164" s="28"/>
      <c r="E164" s="29"/>
      <c r="F164" s="29"/>
      <c r="G164" s="29"/>
      <c r="H164" s="29"/>
      <c r="I164" s="30"/>
    </row>
    <row r="165" spans="2:9" s="10" customFormat="1" ht="17.25" customHeight="1" hidden="1">
      <c r="B165" s="27"/>
      <c r="C165" s="27"/>
      <c r="D165" s="28"/>
      <c r="E165" s="29"/>
      <c r="F165" s="29"/>
      <c r="G165" s="29"/>
      <c r="H165" s="29"/>
      <c r="I165" s="30"/>
    </row>
    <row r="166" spans="2:9" s="10" customFormat="1" ht="17.25" customHeight="1" hidden="1">
      <c r="B166" s="27"/>
      <c r="C166" s="27"/>
      <c r="D166" s="28"/>
      <c r="E166" s="29"/>
      <c r="F166" s="29"/>
      <c r="G166" s="29"/>
      <c r="H166" s="29"/>
      <c r="I166" s="30"/>
    </row>
    <row r="167" spans="2:9" s="10" customFormat="1" ht="17.25" customHeight="1">
      <c r="B167" s="24" t="s">
        <v>139</v>
      </c>
      <c r="C167" s="24"/>
      <c r="D167" s="32" t="s">
        <v>140</v>
      </c>
      <c r="E167" s="26">
        <f>+E168+E170+E175+E177+E180+E184+E189+E191</f>
        <v>2402220</v>
      </c>
      <c r="F167" s="26">
        <f>+F168+F170+F175+F177+F180+F184+F189+F191</f>
        <v>3451630</v>
      </c>
      <c r="G167" s="26"/>
      <c r="H167" s="26">
        <f>+H168+H170+H175+H177+H180+H184+H189+H191</f>
        <v>0</v>
      </c>
      <c r="I167" s="36">
        <f>IF(E167&gt;0,H167/E167,"")</f>
        <v>0</v>
      </c>
    </row>
    <row r="168" spans="2:9" s="10" customFormat="1" ht="17.25" customHeight="1">
      <c r="B168" s="37"/>
      <c r="C168" s="47" t="s">
        <v>177</v>
      </c>
      <c r="D168" s="51" t="s">
        <v>178</v>
      </c>
      <c r="E168" s="49">
        <f>E169</f>
        <v>0</v>
      </c>
      <c r="F168" s="49">
        <f>F169</f>
        <v>50600</v>
      </c>
      <c r="G168" s="49"/>
      <c r="H168" s="49"/>
      <c r="I168" s="50"/>
    </row>
    <row r="169" spans="2:9" s="10" customFormat="1" ht="17.25" customHeight="1">
      <c r="B169" s="37"/>
      <c r="C169" s="48"/>
      <c r="D169" s="28" t="s">
        <v>29</v>
      </c>
      <c r="E169" s="49">
        <v>0</v>
      </c>
      <c r="F169" s="49">
        <v>50600</v>
      </c>
      <c r="G169" s="49"/>
      <c r="H169" s="49"/>
      <c r="I169" s="50"/>
    </row>
    <row r="170" spans="2:9" s="10" customFormat="1" ht="21" customHeight="1">
      <c r="B170" s="33"/>
      <c r="C170" s="34" t="s">
        <v>142</v>
      </c>
      <c r="D170" s="35" t="s">
        <v>143</v>
      </c>
      <c r="E170" s="31">
        <f>SUM(E171:E174)</f>
        <v>1079720</v>
      </c>
      <c r="F170" s="31">
        <f>SUM(F171:F174)</f>
        <v>2024000</v>
      </c>
      <c r="G170" s="31"/>
      <c r="H170" s="31"/>
      <c r="I170" s="30">
        <f>IF(E170&gt;0,H170/E170,"")</f>
        <v>0</v>
      </c>
    </row>
    <row r="171" spans="2:9" s="10" customFormat="1" ht="17.25" customHeight="1">
      <c r="B171" s="33"/>
      <c r="C171" s="33"/>
      <c r="D171" s="28" t="s">
        <v>35</v>
      </c>
      <c r="E171" s="31">
        <v>25753</v>
      </c>
      <c r="F171" s="31">
        <v>26434</v>
      </c>
      <c r="G171" s="31"/>
      <c r="H171" s="31"/>
      <c r="I171" s="22"/>
    </row>
    <row r="172" spans="2:9" s="10" customFormat="1" ht="17.25" customHeight="1">
      <c r="B172" s="33"/>
      <c r="C172" s="33"/>
      <c r="D172" s="28" t="s">
        <v>39</v>
      </c>
      <c r="E172" s="31">
        <v>5315</v>
      </c>
      <c r="F172" s="31">
        <v>5460</v>
      </c>
      <c r="G172" s="31"/>
      <c r="H172" s="31"/>
      <c r="I172" s="22"/>
    </row>
    <row r="173" spans="2:9" s="10" customFormat="1" ht="17.25" customHeight="1">
      <c r="B173" s="33"/>
      <c r="C173" s="33"/>
      <c r="D173" s="28" t="s">
        <v>29</v>
      </c>
      <c r="E173" s="31">
        <v>1047952</v>
      </c>
      <c r="F173" s="31">
        <v>1992106</v>
      </c>
      <c r="G173" s="31"/>
      <c r="H173" s="31"/>
      <c r="I173" s="22"/>
    </row>
    <row r="174" spans="2:9" s="10" customFormat="1" ht="17.25" customHeight="1" hidden="1">
      <c r="B174" s="33"/>
      <c r="C174" s="33"/>
      <c r="D174" s="35" t="s">
        <v>30</v>
      </c>
      <c r="E174" s="31">
        <v>700</v>
      </c>
      <c r="F174" s="31">
        <v>0</v>
      </c>
      <c r="G174" s="31"/>
      <c r="H174" s="31"/>
      <c r="I174" s="22"/>
    </row>
    <row r="175" spans="2:9" s="10" customFormat="1" ht="23.25" customHeight="1">
      <c r="B175" s="38"/>
      <c r="C175" s="39" t="s">
        <v>144</v>
      </c>
      <c r="D175" s="40" t="s">
        <v>189</v>
      </c>
      <c r="E175" s="41">
        <f>E176</f>
        <v>21000</v>
      </c>
      <c r="F175" s="41">
        <f>F176</f>
        <v>20000</v>
      </c>
      <c r="G175" s="41"/>
      <c r="H175" s="41"/>
      <c r="I175" s="42">
        <f>IF(E175&gt;0,H175/E175,"")</f>
        <v>0</v>
      </c>
    </row>
    <row r="176" spans="2:9" s="10" customFormat="1" ht="17.25" customHeight="1">
      <c r="B176" s="39"/>
      <c r="C176" s="39"/>
      <c r="D176" s="40" t="s">
        <v>29</v>
      </c>
      <c r="E176" s="41">
        <v>21000</v>
      </c>
      <c r="F176" s="41">
        <v>20000</v>
      </c>
      <c r="G176" s="41"/>
      <c r="H176" s="41"/>
      <c r="I176" s="42"/>
    </row>
    <row r="177" spans="2:9" s="10" customFormat="1" ht="26.25" customHeight="1">
      <c r="B177" s="39"/>
      <c r="C177" s="39" t="s">
        <v>141</v>
      </c>
      <c r="D177" s="40" t="s">
        <v>179</v>
      </c>
      <c r="E177" s="41">
        <f>SUM(E178:E179)</f>
        <v>645685</v>
      </c>
      <c r="F177" s="41">
        <f>SUM(F178:F179)</f>
        <v>675000</v>
      </c>
      <c r="G177" s="41"/>
      <c r="H177" s="41"/>
      <c r="I177" s="42">
        <f>IF(E177&gt;0,H177/E177,"")</f>
        <v>0</v>
      </c>
    </row>
    <row r="178" spans="2:9" s="10" customFormat="1" ht="17.25" customHeight="1">
      <c r="B178" s="39"/>
      <c r="C178" s="39"/>
      <c r="D178" s="40" t="s">
        <v>166</v>
      </c>
      <c r="E178" s="41">
        <v>13000</v>
      </c>
      <c r="F178" s="41">
        <v>7000</v>
      </c>
      <c r="G178" s="41"/>
      <c r="H178" s="41"/>
      <c r="I178" s="42"/>
    </row>
    <row r="179" spans="2:9" s="10" customFormat="1" ht="17.25" customHeight="1">
      <c r="B179" s="39"/>
      <c r="C179" s="39"/>
      <c r="D179" s="40" t="s">
        <v>29</v>
      </c>
      <c r="E179" s="41">
        <v>632685</v>
      </c>
      <c r="F179" s="41">
        <v>668000</v>
      </c>
      <c r="G179" s="41"/>
      <c r="H179" s="41"/>
      <c r="I179" s="42"/>
    </row>
    <row r="180" spans="2:9" s="10" customFormat="1" ht="17.25" customHeight="1">
      <c r="B180" s="39"/>
      <c r="C180" s="39" t="s">
        <v>145</v>
      </c>
      <c r="D180" s="40" t="s">
        <v>57</v>
      </c>
      <c r="E180" s="41">
        <f>E181</f>
        <v>250000</v>
      </c>
      <c r="F180" s="41">
        <f>F181</f>
        <v>250000</v>
      </c>
      <c r="G180" s="41"/>
      <c r="H180" s="41"/>
      <c r="I180" s="42">
        <f>IF(E180&gt;0,H180/E180,"")</f>
        <v>0</v>
      </c>
    </row>
    <row r="181" spans="2:9" s="10" customFormat="1" ht="17.25" customHeight="1">
      <c r="B181" s="27"/>
      <c r="C181" s="27"/>
      <c r="D181" s="28" t="s">
        <v>29</v>
      </c>
      <c r="E181" s="29">
        <v>250000</v>
      </c>
      <c r="F181" s="29">
        <v>250000</v>
      </c>
      <c r="G181" s="29"/>
      <c r="H181" s="29"/>
      <c r="I181" s="30"/>
    </row>
    <row r="182" spans="2:9" s="10" customFormat="1" ht="17.25" customHeight="1" hidden="1">
      <c r="B182" s="27"/>
      <c r="C182" s="27"/>
      <c r="D182" s="28"/>
      <c r="E182" s="29"/>
      <c r="F182" s="29"/>
      <c r="G182" s="29"/>
      <c r="H182" s="29"/>
      <c r="I182" s="30">
        <f>IF(E182&gt;0,H182/E182,"")</f>
      </c>
    </row>
    <row r="183" spans="2:9" s="10" customFormat="1" ht="17.25" customHeight="1" hidden="1">
      <c r="B183" s="27"/>
      <c r="C183" s="27"/>
      <c r="D183" s="28"/>
      <c r="E183" s="29"/>
      <c r="F183" s="29"/>
      <c r="G183" s="29"/>
      <c r="H183" s="29"/>
      <c r="I183" s="30"/>
    </row>
    <row r="184" spans="2:9" s="10" customFormat="1" ht="17.25" customHeight="1">
      <c r="B184" s="27"/>
      <c r="C184" s="27" t="s">
        <v>146</v>
      </c>
      <c r="D184" s="28" t="s">
        <v>150</v>
      </c>
      <c r="E184" s="29">
        <f>SUM(E185:E188)</f>
        <v>346400</v>
      </c>
      <c r="F184" s="29">
        <f>SUM(F185:F188)</f>
        <v>384030</v>
      </c>
      <c r="G184" s="29"/>
      <c r="H184" s="29"/>
      <c r="I184" s="30">
        <f>IF(E184&gt;0,H184/E184,"")</f>
        <v>0</v>
      </c>
    </row>
    <row r="185" spans="2:9" s="10" customFormat="1" ht="17.25" customHeight="1">
      <c r="B185" s="27"/>
      <c r="C185" s="27"/>
      <c r="D185" s="28" t="s">
        <v>35</v>
      </c>
      <c r="E185" s="29">
        <v>220119</v>
      </c>
      <c r="F185" s="29">
        <v>257669</v>
      </c>
      <c r="G185" s="29"/>
      <c r="H185" s="29"/>
      <c r="I185" s="30"/>
    </row>
    <row r="186" spans="2:9" s="10" customFormat="1" ht="17.25" customHeight="1">
      <c r="B186" s="27"/>
      <c r="C186" s="27"/>
      <c r="D186" s="28" t="s">
        <v>39</v>
      </c>
      <c r="E186" s="29">
        <v>45207</v>
      </c>
      <c r="F186" s="29">
        <v>53596</v>
      </c>
      <c r="G186" s="29"/>
      <c r="H186" s="29"/>
      <c r="I186" s="30"/>
    </row>
    <row r="187" spans="2:9" s="10" customFormat="1" ht="17.25" customHeight="1">
      <c r="B187" s="27"/>
      <c r="C187" s="27"/>
      <c r="D187" s="28" t="s">
        <v>29</v>
      </c>
      <c r="E187" s="29">
        <v>81074</v>
      </c>
      <c r="F187" s="29">
        <v>72765</v>
      </c>
      <c r="G187" s="29"/>
      <c r="H187" s="29"/>
      <c r="I187" s="30"/>
    </row>
    <row r="188" spans="2:9" s="10" customFormat="1" ht="17.25" customHeight="1" hidden="1">
      <c r="B188" s="27"/>
      <c r="C188" s="27"/>
      <c r="D188" s="28"/>
      <c r="E188" s="29"/>
      <c r="F188" s="29"/>
      <c r="G188" s="29"/>
      <c r="H188" s="29"/>
      <c r="I188" s="30"/>
    </row>
    <row r="189" spans="2:9" s="10" customFormat="1" ht="17.25" customHeight="1">
      <c r="B189" s="27"/>
      <c r="C189" s="27" t="s">
        <v>147</v>
      </c>
      <c r="D189" s="28" t="s">
        <v>149</v>
      </c>
      <c r="E189" s="29">
        <f>E190</f>
        <v>26415</v>
      </c>
      <c r="F189" s="29">
        <f>F190</f>
        <v>27000</v>
      </c>
      <c r="G189" s="29"/>
      <c r="H189" s="29"/>
      <c r="I189" s="30">
        <f>IF(E189&gt;0,H189/E189,"")</f>
        <v>0</v>
      </c>
    </row>
    <row r="190" spans="2:9" s="10" customFormat="1" ht="17.25" customHeight="1">
      <c r="B190" s="27"/>
      <c r="C190" s="27"/>
      <c r="D190" s="28" t="s">
        <v>29</v>
      </c>
      <c r="E190" s="29">
        <v>26415</v>
      </c>
      <c r="F190" s="29">
        <v>27000</v>
      </c>
      <c r="G190" s="29"/>
      <c r="H190" s="29"/>
      <c r="I190" s="30"/>
    </row>
    <row r="191" spans="2:9" s="10" customFormat="1" ht="17.25" customHeight="1">
      <c r="B191" s="27"/>
      <c r="C191" s="27" t="s">
        <v>148</v>
      </c>
      <c r="D191" s="28" t="s">
        <v>113</v>
      </c>
      <c r="E191" s="29">
        <f>SUM(E193:E194)</f>
        <v>33000</v>
      </c>
      <c r="F191" s="29">
        <f>SUM(F193:F194)</f>
        <v>21000</v>
      </c>
      <c r="G191" s="29"/>
      <c r="H191" s="29"/>
      <c r="I191" s="30">
        <f>IF(E191&gt;0,H191/E191,"")</f>
        <v>0</v>
      </c>
    </row>
    <row r="192" spans="2:9" s="10" customFormat="1" ht="17.25" customHeight="1" hidden="1">
      <c r="B192" s="27"/>
      <c r="C192" s="27"/>
      <c r="D192" s="28"/>
      <c r="E192" s="29"/>
      <c r="F192" s="29"/>
      <c r="G192" s="29"/>
      <c r="H192" s="29"/>
      <c r="I192" s="30">
        <f>IF(E192&gt;0,H192/E192,"")</f>
      </c>
    </row>
    <row r="193" spans="2:9" s="10" customFormat="1" ht="17.25" customHeight="1">
      <c r="B193" s="27"/>
      <c r="C193" s="27"/>
      <c r="D193" s="28" t="s">
        <v>167</v>
      </c>
      <c r="E193" s="29">
        <v>31000</v>
      </c>
      <c r="F193" s="29">
        <v>19000</v>
      </c>
      <c r="G193" s="29"/>
      <c r="H193" s="29"/>
      <c r="I193" s="30"/>
    </row>
    <row r="194" spans="2:9" s="10" customFormat="1" ht="17.25" customHeight="1">
      <c r="B194" s="27"/>
      <c r="C194" s="27"/>
      <c r="D194" s="28" t="s">
        <v>186</v>
      </c>
      <c r="E194" s="29">
        <v>2000</v>
      </c>
      <c r="F194" s="29">
        <v>2000</v>
      </c>
      <c r="G194" s="29"/>
      <c r="H194" s="29"/>
      <c r="I194" s="30"/>
    </row>
    <row r="195" spans="2:9" s="10" customFormat="1" ht="17.25" customHeight="1" hidden="1">
      <c r="B195" s="24"/>
      <c r="C195" s="24"/>
      <c r="D195" s="32"/>
      <c r="E195" s="26"/>
      <c r="F195" s="26"/>
      <c r="G195" s="26"/>
      <c r="H195" s="26"/>
      <c r="I195" s="36"/>
    </row>
    <row r="196" spans="2:9" s="10" customFormat="1" ht="17.25" customHeight="1" hidden="1">
      <c r="B196" s="27"/>
      <c r="C196" s="27"/>
      <c r="D196" s="28"/>
      <c r="E196" s="29"/>
      <c r="F196" s="29"/>
      <c r="G196" s="29"/>
      <c r="H196" s="29"/>
      <c r="I196" s="30"/>
    </row>
    <row r="197" spans="2:9" s="10" customFormat="1" ht="17.25" customHeight="1" hidden="1">
      <c r="B197" s="27"/>
      <c r="C197" s="27"/>
      <c r="D197" s="28"/>
      <c r="E197" s="29"/>
      <c r="F197" s="29"/>
      <c r="G197" s="29"/>
      <c r="H197" s="29"/>
      <c r="I197" s="30"/>
    </row>
    <row r="198" spans="2:9" s="10" customFormat="1" ht="17.25" customHeight="1">
      <c r="B198" s="24" t="s">
        <v>2</v>
      </c>
      <c r="C198" s="24"/>
      <c r="D198" s="32" t="s">
        <v>85</v>
      </c>
      <c r="E198" s="26">
        <f>E204+E199</f>
        <v>269261</v>
      </c>
      <c r="F198" s="26">
        <f>F204+F199</f>
        <v>238802</v>
      </c>
      <c r="G198" s="26"/>
      <c r="H198" s="26">
        <f>H204+H199</f>
        <v>0</v>
      </c>
      <c r="I198" s="19">
        <f>IF(E198&gt;0,H198/E198,"")</f>
        <v>0</v>
      </c>
    </row>
    <row r="199" spans="2:9" s="10" customFormat="1" ht="17.25" customHeight="1">
      <c r="B199" s="33"/>
      <c r="C199" s="34" t="s">
        <v>91</v>
      </c>
      <c r="D199" s="35" t="s">
        <v>169</v>
      </c>
      <c r="E199" s="31">
        <f>SUM(E200:E203)</f>
        <v>225519</v>
      </c>
      <c r="F199" s="31">
        <f>SUM(F200:F203)</f>
        <v>232922</v>
      </c>
      <c r="G199" s="31"/>
      <c r="H199" s="31"/>
      <c r="I199" s="21">
        <f>IF(E199&gt;0,H199/E199,"")</f>
        <v>0</v>
      </c>
    </row>
    <row r="200" spans="2:9" s="10" customFormat="1" ht="17.25" customHeight="1">
      <c r="B200" s="33"/>
      <c r="C200" s="33"/>
      <c r="D200" s="35" t="s">
        <v>35</v>
      </c>
      <c r="E200" s="31">
        <v>59472</v>
      </c>
      <c r="F200" s="31">
        <v>53055</v>
      </c>
      <c r="G200" s="31"/>
      <c r="H200" s="31"/>
      <c r="I200" s="21"/>
    </row>
    <row r="201" spans="2:9" s="10" customFormat="1" ht="17.25" customHeight="1">
      <c r="B201" s="33"/>
      <c r="C201" s="33"/>
      <c r="D201" s="35" t="s">
        <v>34</v>
      </c>
      <c r="E201" s="31">
        <v>10460</v>
      </c>
      <c r="F201" s="31">
        <v>10850</v>
      </c>
      <c r="G201" s="31"/>
      <c r="H201" s="31"/>
      <c r="I201" s="21"/>
    </row>
    <row r="202" spans="2:9" s="10" customFormat="1" ht="17.25" customHeight="1">
      <c r="B202" s="33"/>
      <c r="C202" s="33"/>
      <c r="D202" s="35" t="s">
        <v>29</v>
      </c>
      <c r="E202" s="31">
        <v>4417</v>
      </c>
      <c r="F202" s="31">
        <v>13807</v>
      </c>
      <c r="G202" s="31"/>
      <c r="H202" s="31"/>
      <c r="I202" s="21"/>
    </row>
    <row r="203" spans="2:9" s="10" customFormat="1" ht="17.25" customHeight="1">
      <c r="B203" s="33"/>
      <c r="C203" s="33"/>
      <c r="D203" s="35" t="s">
        <v>102</v>
      </c>
      <c r="E203" s="31">
        <v>151170</v>
      </c>
      <c r="F203" s="31">
        <v>155210</v>
      </c>
      <c r="G203" s="31"/>
      <c r="H203" s="31"/>
      <c r="I203" s="21"/>
    </row>
    <row r="204" spans="2:9" s="10" customFormat="1" ht="17.25" customHeight="1">
      <c r="B204" s="33"/>
      <c r="C204" s="47" t="s">
        <v>168</v>
      </c>
      <c r="D204" s="35" t="s">
        <v>170</v>
      </c>
      <c r="E204" s="31">
        <f>E206+E205</f>
        <v>43742</v>
      </c>
      <c r="F204" s="31">
        <f>F206+F205</f>
        <v>5880</v>
      </c>
      <c r="G204" s="31"/>
      <c r="H204" s="31"/>
      <c r="I204" s="21"/>
    </row>
    <row r="205" spans="2:9" s="10" customFormat="1" ht="17.25" customHeight="1">
      <c r="B205" s="33"/>
      <c r="C205" s="47"/>
      <c r="D205" s="35" t="s">
        <v>29</v>
      </c>
      <c r="E205" s="31">
        <v>37022</v>
      </c>
      <c r="F205" s="31">
        <v>4760</v>
      </c>
      <c r="G205" s="31"/>
      <c r="H205" s="31"/>
      <c r="I205" s="21"/>
    </row>
    <row r="206" spans="2:9" s="10" customFormat="1" ht="17.25" customHeight="1">
      <c r="B206" s="33"/>
      <c r="C206" s="33"/>
      <c r="D206" s="35" t="s">
        <v>102</v>
      </c>
      <c r="E206" s="31">
        <v>6720</v>
      </c>
      <c r="F206" s="31">
        <v>1120</v>
      </c>
      <c r="G206" s="31"/>
      <c r="H206" s="31"/>
      <c r="I206" s="21"/>
    </row>
    <row r="207" spans="2:9" s="10" customFormat="1" ht="17.25" customHeight="1" hidden="1">
      <c r="B207" s="27"/>
      <c r="C207" s="27"/>
      <c r="D207" s="28"/>
      <c r="E207" s="29"/>
      <c r="F207" s="29"/>
      <c r="G207" s="29"/>
      <c r="H207" s="29"/>
      <c r="I207" s="30">
        <f>IF(E207&gt;0,H207/E207,"")</f>
      </c>
    </row>
    <row r="208" spans="2:9" s="10" customFormat="1" ht="17.25" customHeight="1" hidden="1">
      <c r="B208" s="27"/>
      <c r="C208" s="27"/>
      <c r="D208" s="28"/>
      <c r="E208" s="29"/>
      <c r="F208" s="29"/>
      <c r="G208" s="29"/>
      <c r="H208" s="29"/>
      <c r="I208" s="30"/>
    </row>
    <row r="209" spans="2:9" s="10" customFormat="1" ht="17.25" customHeight="1" hidden="1">
      <c r="B209" s="27"/>
      <c r="C209" s="27"/>
      <c r="D209" s="28"/>
      <c r="E209" s="29"/>
      <c r="F209" s="29"/>
      <c r="G209" s="29"/>
      <c r="H209" s="29"/>
      <c r="I209" s="30"/>
    </row>
    <row r="210" spans="2:9" s="10" customFormat="1" ht="17.25" customHeight="1" hidden="1">
      <c r="B210" s="27"/>
      <c r="C210" s="27"/>
      <c r="D210" s="28"/>
      <c r="E210" s="29"/>
      <c r="F210" s="29"/>
      <c r="G210" s="29"/>
      <c r="H210" s="29"/>
      <c r="I210" s="30"/>
    </row>
    <row r="211" spans="2:9" s="10" customFormat="1" ht="17.25" customHeight="1" hidden="1">
      <c r="B211" s="27"/>
      <c r="C211" s="27"/>
      <c r="D211" s="28"/>
      <c r="E211" s="29"/>
      <c r="F211" s="29"/>
      <c r="G211" s="29"/>
      <c r="H211" s="29"/>
      <c r="I211" s="30"/>
    </row>
    <row r="212" spans="2:9" s="10" customFormat="1" ht="17.25" customHeight="1" hidden="1">
      <c r="B212" s="27"/>
      <c r="C212" s="27"/>
      <c r="D212" s="28"/>
      <c r="E212" s="29"/>
      <c r="F212" s="29"/>
      <c r="G212" s="29"/>
      <c r="H212" s="29"/>
      <c r="I212" s="30"/>
    </row>
    <row r="213" spans="2:9" s="10" customFormat="1" ht="17.25" customHeight="1" hidden="1">
      <c r="B213" s="27"/>
      <c r="C213" s="27"/>
      <c r="D213" s="28"/>
      <c r="E213" s="29"/>
      <c r="F213" s="29"/>
      <c r="G213" s="29"/>
      <c r="H213" s="29"/>
      <c r="I213" s="30"/>
    </row>
    <row r="214" spans="2:9" s="10" customFormat="1" ht="17.25" customHeight="1" hidden="1">
      <c r="B214" s="27"/>
      <c r="C214" s="27"/>
      <c r="D214" s="28"/>
      <c r="E214" s="29"/>
      <c r="F214" s="29"/>
      <c r="G214" s="29"/>
      <c r="H214" s="29"/>
      <c r="I214" s="30"/>
    </row>
    <row r="215" spans="2:9" s="10" customFormat="1" ht="17.25" customHeight="1" hidden="1">
      <c r="B215" s="27"/>
      <c r="C215" s="27"/>
      <c r="D215" s="28"/>
      <c r="E215" s="29"/>
      <c r="F215" s="29"/>
      <c r="G215" s="29"/>
      <c r="H215" s="29"/>
      <c r="I215" s="30"/>
    </row>
    <row r="216" spans="2:9" s="10" customFormat="1" ht="17.25" customHeight="1" hidden="1">
      <c r="B216" s="27"/>
      <c r="C216" s="27"/>
      <c r="D216" s="28"/>
      <c r="E216" s="29"/>
      <c r="F216" s="29"/>
      <c r="G216" s="29"/>
      <c r="H216" s="29"/>
      <c r="I216" s="30"/>
    </row>
    <row r="217" spans="2:9" s="10" customFormat="1" ht="17.25" customHeight="1">
      <c r="B217" s="24" t="s">
        <v>10</v>
      </c>
      <c r="C217" s="24"/>
      <c r="D217" s="32" t="s">
        <v>86</v>
      </c>
      <c r="E217" s="26">
        <f>E218+E222+E225+E228+E231+E239+E237</f>
        <v>1408976</v>
      </c>
      <c r="F217" s="26">
        <f>F218+F222+F225+F228+F231+F239</f>
        <v>1629866</v>
      </c>
      <c r="G217" s="26"/>
      <c r="H217" s="26">
        <f>H218+H222+H225+H228+H231+H239</f>
        <v>0</v>
      </c>
      <c r="I217" s="19">
        <f>IF(E217&gt;0,H217/E217,"")</f>
        <v>0</v>
      </c>
    </row>
    <row r="218" spans="2:9" s="10" customFormat="1" ht="17.25" customHeight="1">
      <c r="B218" s="33"/>
      <c r="C218" s="34" t="s">
        <v>103</v>
      </c>
      <c r="D218" s="35" t="s">
        <v>118</v>
      </c>
      <c r="E218" s="31">
        <f>SUM(E219:E221)</f>
        <v>220504</v>
      </c>
      <c r="F218" s="31">
        <f>SUM(F219:F221)</f>
        <v>232866</v>
      </c>
      <c r="G218" s="31"/>
      <c r="H218" s="31"/>
      <c r="I218" s="22">
        <f>IF(E218&gt;0,H218/E218,"")</f>
        <v>0</v>
      </c>
    </row>
    <row r="219" spans="2:9" s="10" customFormat="1" ht="17.25" customHeight="1">
      <c r="B219" s="33"/>
      <c r="C219" s="33"/>
      <c r="D219" s="28" t="s">
        <v>29</v>
      </c>
      <c r="E219" s="31">
        <v>121594</v>
      </c>
      <c r="F219" s="31">
        <v>140000</v>
      </c>
      <c r="G219" s="31"/>
      <c r="H219" s="31"/>
      <c r="I219" s="22"/>
    </row>
    <row r="220" spans="2:9" s="10" customFormat="1" ht="17.25" customHeight="1" hidden="1">
      <c r="B220" s="33"/>
      <c r="C220" s="33"/>
      <c r="D220" s="28" t="s">
        <v>171</v>
      </c>
      <c r="E220" s="31">
        <v>10000</v>
      </c>
      <c r="F220" s="31">
        <v>0</v>
      </c>
      <c r="G220" s="31"/>
      <c r="H220" s="31"/>
      <c r="I220" s="22"/>
    </row>
    <row r="221" spans="2:10" s="10" customFormat="1" ht="17.25" customHeight="1">
      <c r="B221" s="33"/>
      <c r="C221" s="33"/>
      <c r="D221" s="28" t="s">
        <v>30</v>
      </c>
      <c r="E221" s="31">
        <v>88910</v>
      </c>
      <c r="F221" s="31">
        <v>92866</v>
      </c>
      <c r="G221" s="31"/>
      <c r="H221" s="31"/>
      <c r="I221" s="22"/>
      <c r="J221" s="43"/>
    </row>
    <row r="222" spans="2:10" s="10" customFormat="1" ht="17.25" customHeight="1">
      <c r="B222" s="33"/>
      <c r="C222" s="34" t="s">
        <v>104</v>
      </c>
      <c r="D222" s="35" t="s">
        <v>119</v>
      </c>
      <c r="E222" s="31">
        <f>SUM(E223:E224)</f>
        <v>139000</v>
      </c>
      <c r="F222" s="31">
        <f>SUM(F223:F224)</f>
        <v>209000</v>
      </c>
      <c r="G222" s="31"/>
      <c r="H222" s="31"/>
      <c r="I222" s="21">
        <f>IF(E222&gt;0,H222/E222,"")</f>
        <v>0</v>
      </c>
      <c r="J222" s="44"/>
    </row>
    <row r="223" spans="2:10" s="10" customFormat="1" ht="17.25" customHeight="1">
      <c r="B223" s="33"/>
      <c r="C223" s="34"/>
      <c r="D223" s="28" t="s">
        <v>29</v>
      </c>
      <c r="E223" s="31">
        <v>0</v>
      </c>
      <c r="F223" s="31">
        <v>50000</v>
      </c>
      <c r="G223" s="31"/>
      <c r="H223" s="31"/>
      <c r="I223" s="21"/>
      <c r="J223" s="44"/>
    </row>
    <row r="224" spans="2:10" s="10" customFormat="1" ht="17.25" customHeight="1">
      <c r="B224" s="33"/>
      <c r="C224" s="34"/>
      <c r="D224" s="28" t="s">
        <v>30</v>
      </c>
      <c r="E224" s="31">
        <v>139000</v>
      </c>
      <c r="F224" s="31">
        <v>159000</v>
      </c>
      <c r="G224" s="31"/>
      <c r="H224" s="31"/>
      <c r="I224" s="21"/>
      <c r="J224" s="43"/>
    </row>
    <row r="225" spans="2:9" s="10" customFormat="1" ht="17.25" customHeight="1">
      <c r="B225" s="27"/>
      <c r="C225" s="27" t="s">
        <v>58</v>
      </c>
      <c r="D225" s="28" t="s">
        <v>59</v>
      </c>
      <c r="E225" s="29">
        <f>E227+E226</f>
        <v>573574</v>
      </c>
      <c r="F225" s="29">
        <f>F227+F226</f>
        <v>700000</v>
      </c>
      <c r="G225" s="29"/>
      <c r="H225" s="29"/>
      <c r="I225" s="30">
        <f>IF(E225&gt;0,H225/E225,"")</f>
        <v>0</v>
      </c>
    </row>
    <row r="226" spans="2:9" s="10" customFormat="1" ht="17.25" customHeight="1">
      <c r="B226" s="27"/>
      <c r="C226" s="27"/>
      <c r="D226" s="28" t="s">
        <v>29</v>
      </c>
      <c r="E226" s="29">
        <v>573574</v>
      </c>
      <c r="F226" s="29">
        <v>700000</v>
      </c>
      <c r="G226" s="29"/>
      <c r="H226" s="29"/>
      <c r="I226" s="30"/>
    </row>
    <row r="227" spans="2:9" s="10" customFormat="1" ht="17.25" customHeight="1" hidden="1">
      <c r="B227" s="27"/>
      <c r="C227" s="27"/>
      <c r="D227" s="28"/>
      <c r="E227" s="29"/>
      <c r="F227" s="29"/>
      <c r="G227" s="29"/>
      <c r="H227" s="29"/>
      <c r="I227" s="30"/>
    </row>
    <row r="228" spans="2:9" s="10" customFormat="1" ht="17.25" customHeight="1">
      <c r="B228" s="27"/>
      <c r="C228" s="27" t="s">
        <v>60</v>
      </c>
      <c r="D228" s="28" t="s">
        <v>61</v>
      </c>
      <c r="E228" s="29">
        <f>E230+E229</f>
        <v>47000</v>
      </c>
      <c r="F228" s="29">
        <f>F230+F229</f>
        <v>130000</v>
      </c>
      <c r="G228" s="29"/>
      <c r="H228" s="29"/>
      <c r="I228" s="30">
        <f>IF(E228&gt;0,H228/E228,"")</f>
        <v>0</v>
      </c>
    </row>
    <row r="229" spans="2:9" s="10" customFormat="1" ht="17.25" customHeight="1">
      <c r="B229" s="27"/>
      <c r="C229" s="27"/>
      <c r="D229" s="28" t="s">
        <v>29</v>
      </c>
      <c r="E229" s="29">
        <v>47000</v>
      </c>
      <c r="F229" s="29">
        <v>50000</v>
      </c>
      <c r="G229" s="29"/>
      <c r="H229" s="29"/>
      <c r="I229" s="30"/>
    </row>
    <row r="230" spans="2:9" s="10" customFormat="1" ht="17.25" customHeight="1">
      <c r="B230" s="27"/>
      <c r="C230" s="27"/>
      <c r="D230" s="28" t="s">
        <v>109</v>
      </c>
      <c r="E230" s="29">
        <v>0</v>
      </c>
      <c r="F230" s="29">
        <v>80000</v>
      </c>
      <c r="G230" s="29"/>
      <c r="H230" s="29"/>
      <c r="I230" s="30"/>
    </row>
    <row r="231" spans="2:9" s="10" customFormat="1" ht="17.25" customHeight="1">
      <c r="B231" s="27"/>
      <c r="C231" s="27" t="s">
        <v>16</v>
      </c>
      <c r="D231" s="28" t="s">
        <v>62</v>
      </c>
      <c r="E231" s="29">
        <f>SUM(E232:E236)</f>
        <v>346000</v>
      </c>
      <c r="F231" s="29">
        <f>SUM(F232:F236)</f>
        <v>358000</v>
      </c>
      <c r="G231" s="29"/>
      <c r="H231" s="29"/>
      <c r="I231" s="30">
        <f>IF(E231&gt;0,H231/E231,"")</f>
        <v>0</v>
      </c>
    </row>
    <row r="232" spans="2:9" s="10" customFormat="1" ht="17.25" customHeight="1">
      <c r="B232" s="27"/>
      <c r="C232" s="27"/>
      <c r="D232" s="28" t="s">
        <v>29</v>
      </c>
      <c r="E232" s="29">
        <v>300000</v>
      </c>
      <c r="F232" s="29">
        <v>303000</v>
      </c>
      <c r="G232" s="29"/>
      <c r="H232" s="29"/>
      <c r="I232" s="30"/>
    </row>
    <row r="233" spans="2:9" s="10" customFormat="1" ht="17.25" customHeight="1" hidden="1">
      <c r="B233" s="27"/>
      <c r="C233" s="27"/>
      <c r="D233" s="28"/>
      <c r="E233" s="29"/>
      <c r="F233" s="29"/>
      <c r="G233" s="29"/>
      <c r="H233" s="29"/>
      <c r="I233" s="30"/>
    </row>
    <row r="234" spans="2:9" s="10" customFormat="1" ht="17.25" customHeight="1" hidden="1">
      <c r="B234" s="27"/>
      <c r="C234" s="27"/>
      <c r="D234" s="28"/>
      <c r="E234" s="29"/>
      <c r="F234" s="29"/>
      <c r="G234" s="29"/>
      <c r="H234" s="29"/>
      <c r="I234" s="30">
        <f>IF(E234&gt;0,H234/E234,"")</f>
      </c>
    </row>
    <row r="235" spans="2:9" s="10" customFormat="1" ht="17.25" customHeight="1" hidden="1">
      <c r="B235" s="27"/>
      <c r="C235" s="27"/>
      <c r="D235" s="28"/>
      <c r="E235" s="29"/>
      <c r="F235" s="29"/>
      <c r="G235" s="29"/>
      <c r="H235" s="29"/>
      <c r="I235" s="30"/>
    </row>
    <row r="236" spans="2:9" s="10" customFormat="1" ht="17.25" customHeight="1">
      <c r="B236" s="27"/>
      <c r="C236" s="27"/>
      <c r="D236" s="28" t="s">
        <v>30</v>
      </c>
      <c r="E236" s="29">
        <v>46000</v>
      </c>
      <c r="F236" s="29">
        <v>55000</v>
      </c>
      <c r="G236" s="29"/>
      <c r="H236" s="29"/>
      <c r="I236" s="30"/>
    </row>
    <row r="237" spans="2:9" s="10" customFormat="1" ht="23.25" customHeight="1" hidden="1">
      <c r="B237" s="27"/>
      <c r="C237" s="27" t="s">
        <v>172</v>
      </c>
      <c r="D237" s="28" t="s">
        <v>182</v>
      </c>
      <c r="E237" s="29">
        <f>E238</f>
        <v>1700</v>
      </c>
      <c r="F237" s="29">
        <f>F238</f>
        <v>0</v>
      </c>
      <c r="G237" s="29"/>
      <c r="H237" s="29">
        <f>H238</f>
        <v>0</v>
      </c>
      <c r="I237" s="30"/>
    </row>
    <row r="238" spans="2:9" s="10" customFormat="1" ht="17.25" customHeight="1" hidden="1">
      <c r="B238" s="27"/>
      <c r="C238" s="27"/>
      <c r="D238" s="28" t="s">
        <v>151</v>
      </c>
      <c r="E238" s="29">
        <v>1700</v>
      </c>
      <c r="F238" s="29">
        <v>0</v>
      </c>
      <c r="G238" s="29"/>
      <c r="H238" s="29">
        <v>0</v>
      </c>
      <c r="I238" s="30"/>
    </row>
    <row r="239" spans="2:9" s="10" customFormat="1" ht="17.25" customHeight="1" hidden="1">
      <c r="B239" s="27"/>
      <c r="C239" s="27" t="s">
        <v>11</v>
      </c>
      <c r="D239" s="28" t="s">
        <v>113</v>
      </c>
      <c r="E239" s="29">
        <f>SUM(E240:E242)</f>
        <v>81198</v>
      </c>
      <c r="F239" s="29">
        <f>SUM(F240:F242)</f>
        <v>0</v>
      </c>
      <c r="G239" s="29"/>
      <c r="H239" s="29">
        <f>SUM(H240:H242)</f>
        <v>0</v>
      </c>
      <c r="I239" s="30">
        <f>IF(E239&gt;0,H239/E239,"")</f>
        <v>0</v>
      </c>
    </row>
    <row r="240" spans="2:9" s="10" customFormat="1" ht="17.25" customHeight="1" hidden="1">
      <c r="B240" s="27"/>
      <c r="C240" s="27"/>
      <c r="D240" s="28" t="s">
        <v>29</v>
      </c>
      <c r="E240" s="29">
        <v>81198</v>
      </c>
      <c r="F240" s="29">
        <v>0</v>
      </c>
      <c r="G240" s="29"/>
      <c r="H240" s="29">
        <v>0</v>
      </c>
      <c r="I240" s="30"/>
    </row>
    <row r="241" spans="2:9" s="10" customFormat="1" ht="17.25" customHeight="1" hidden="1">
      <c r="B241" s="27"/>
      <c r="C241" s="27"/>
      <c r="D241" s="28"/>
      <c r="E241" s="29">
        <v>0</v>
      </c>
      <c r="F241" s="29">
        <v>0</v>
      </c>
      <c r="G241" s="29"/>
      <c r="H241" s="29">
        <v>0</v>
      </c>
      <c r="I241" s="30"/>
    </row>
    <row r="242" spans="2:9" s="10" customFormat="1" ht="17.25" customHeight="1" hidden="1">
      <c r="B242" s="27"/>
      <c r="C242" s="27"/>
      <c r="D242" s="28"/>
      <c r="E242" s="29"/>
      <c r="F242" s="29"/>
      <c r="G242" s="29"/>
      <c r="H242" s="29"/>
      <c r="I242" s="30"/>
    </row>
    <row r="243" spans="2:9" s="10" customFormat="1" ht="17.25" customHeight="1">
      <c r="B243" s="24" t="s">
        <v>63</v>
      </c>
      <c r="C243" s="24"/>
      <c r="D243" s="32" t="s">
        <v>87</v>
      </c>
      <c r="E243" s="26">
        <f>E246+E248+E250+E252</f>
        <v>236000</v>
      </c>
      <c r="F243" s="26">
        <f>F246+F248+F250+F252</f>
        <v>139730</v>
      </c>
      <c r="G243" s="26"/>
      <c r="H243" s="26">
        <f>H246+H248+H250+H252</f>
        <v>0</v>
      </c>
      <c r="I243" s="19">
        <f>IF(E243&gt;0,H243/E243,"")</f>
        <v>0</v>
      </c>
    </row>
    <row r="244" spans="2:9" s="10" customFormat="1" ht="17.25" customHeight="1" hidden="1">
      <c r="B244" s="33"/>
      <c r="C244" s="34"/>
      <c r="D244" s="35"/>
      <c r="E244" s="31"/>
      <c r="F244" s="31"/>
      <c r="G244" s="31"/>
      <c r="H244" s="31"/>
      <c r="I244" s="19">
        <f>IF(E244&gt;0,H244/E244,"")</f>
      </c>
    </row>
    <row r="245" spans="2:9" s="10" customFormat="1" ht="17.25" customHeight="1" hidden="1">
      <c r="B245" s="33"/>
      <c r="C245" s="33"/>
      <c r="D245" s="28"/>
      <c r="E245" s="31"/>
      <c r="F245" s="31"/>
      <c r="G245" s="31"/>
      <c r="H245" s="31"/>
      <c r="I245" s="19">
        <f>IF(E245&gt;0,H245/E245,"")</f>
      </c>
    </row>
    <row r="246" spans="2:9" s="10" customFormat="1" ht="17.25" customHeight="1" hidden="1">
      <c r="B246" s="33"/>
      <c r="C246" s="34"/>
      <c r="D246" s="28"/>
      <c r="E246" s="31"/>
      <c r="F246" s="31"/>
      <c r="G246" s="31"/>
      <c r="H246" s="31"/>
      <c r="I246" s="21"/>
    </row>
    <row r="247" spans="2:9" s="10" customFormat="1" ht="17.25" customHeight="1" hidden="1">
      <c r="B247" s="33"/>
      <c r="C247" s="33"/>
      <c r="D247" s="28"/>
      <c r="E247" s="31"/>
      <c r="F247" s="31"/>
      <c r="G247" s="31"/>
      <c r="H247" s="31"/>
      <c r="I247" s="22"/>
    </row>
    <row r="248" spans="2:9" s="10" customFormat="1" ht="17.25" customHeight="1">
      <c r="B248" s="27"/>
      <c r="C248" s="27" t="s">
        <v>64</v>
      </c>
      <c r="D248" s="28" t="s">
        <v>65</v>
      </c>
      <c r="E248" s="29">
        <f>E249</f>
        <v>105000</v>
      </c>
      <c r="F248" s="29">
        <f>F249</f>
        <v>119730</v>
      </c>
      <c r="G248" s="29"/>
      <c r="H248" s="29"/>
      <c r="I248" s="30">
        <f aca="true" t="shared" si="1" ref="I248:I260">IF(E248&gt;0,H248/E248,"")</f>
        <v>0</v>
      </c>
    </row>
    <row r="249" spans="2:9" s="10" customFormat="1" ht="17.25" customHeight="1">
      <c r="B249" s="27"/>
      <c r="C249" s="27"/>
      <c r="D249" s="28" t="s">
        <v>66</v>
      </c>
      <c r="E249" s="29">
        <v>105000</v>
      </c>
      <c r="F249" s="29">
        <v>119730</v>
      </c>
      <c r="G249" s="29"/>
      <c r="H249" s="29"/>
      <c r="I249" s="30"/>
    </row>
    <row r="250" spans="2:9" s="10" customFormat="1" ht="17.25" customHeight="1">
      <c r="B250" s="27"/>
      <c r="C250" s="27" t="s">
        <v>67</v>
      </c>
      <c r="D250" s="28" t="s">
        <v>120</v>
      </c>
      <c r="E250" s="29">
        <f>E251</f>
        <v>5000</v>
      </c>
      <c r="F250" s="29">
        <f>F251</f>
        <v>5000</v>
      </c>
      <c r="G250" s="29"/>
      <c r="H250" s="29"/>
      <c r="I250" s="30">
        <f t="shared" si="1"/>
        <v>0</v>
      </c>
    </row>
    <row r="251" spans="2:9" s="10" customFormat="1" ht="17.25" customHeight="1">
      <c r="B251" s="27"/>
      <c r="C251" s="27"/>
      <c r="D251" s="28" t="s">
        <v>29</v>
      </c>
      <c r="E251" s="29">
        <v>5000</v>
      </c>
      <c r="F251" s="29">
        <v>5000</v>
      </c>
      <c r="G251" s="29"/>
      <c r="H251" s="29"/>
      <c r="I251" s="30"/>
    </row>
    <row r="252" spans="2:9" s="10" customFormat="1" ht="17.25" customHeight="1">
      <c r="B252" s="27"/>
      <c r="C252" s="27" t="s">
        <v>68</v>
      </c>
      <c r="D252" s="28" t="s">
        <v>113</v>
      </c>
      <c r="E252" s="29">
        <f>E253+E254</f>
        <v>126000</v>
      </c>
      <c r="F252" s="29">
        <f>F253+F254</f>
        <v>15000</v>
      </c>
      <c r="G252" s="29"/>
      <c r="H252" s="29"/>
      <c r="I252" s="30">
        <f t="shared" si="1"/>
        <v>0</v>
      </c>
    </row>
    <row r="253" spans="2:9" s="10" customFormat="1" ht="17.25" customHeight="1">
      <c r="B253" s="27"/>
      <c r="C253" s="27"/>
      <c r="D253" s="28" t="s">
        <v>29</v>
      </c>
      <c r="E253" s="29">
        <v>15000</v>
      </c>
      <c r="F253" s="29">
        <v>15000</v>
      </c>
      <c r="G253" s="29"/>
      <c r="H253" s="29"/>
      <c r="I253" s="30"/>
    </row>
    <row r="254" spans="2:9" s="10" customFormat="1" ht="17.25" customHeight="1" hidden="1">
      <c r="B254" s="27"/>
      <c r="C254" s="27"/>
      <c r="D254" s="28" t="s">
        <v>109</v>
      </c>
      <c r="E254" s="29">
        <v>111000</v>
      </c>
      <c r="F254" s="29">
        <v>0</v>
      </c>
      <c r="G254" s="29"/>
      <c r="H254" s="29">
        <v>0</v>
      </c>
      <c r="I254" s="30"/>
    </row>
    <row r="255" spans="2:9" s="10" customFormat="1" ht="17.25" customHeight="1">
      <c r="B255" s="24" t="s">
        <v>69</v>
      </c>
      <c r="C255" s="24"/>
      <c r="D255" s="32" t="s">
        <v>88</v>
      </c>
      <c r="E255" s="26">
        <f>E258+E260</f>
        <v>128000</v>
      </c>
      <c r="F255" s="26">
        <f>F258+F260</f>
        <v>234000</v>
      </c>
      <c r="G255" s="26"/>
      <c r="H255" s="26">
        <f>H258+H260</f>
        <v>0</v>
      </c>
      <c r="I255" s="19">
        <f t="shared" si="1"/>
        <v>0</v>
      </c>
    </row>
    <row r="256" spans="2:9" s="10" customFormat="1" ht="17.25" customHeight="1" hidden="1">
      <c r="B256" s="33"/>
      <c r="C256" s="34"/>
      <c r="D256" s="35"/>
      <c r="E256" s="31"/>
      <c r="F256" s="31"/>
      <c r="G256" s="31"/>
      <c r="H256" s="31"/>
      <c r="I256" s="22"/>
    </row>
    <row r="257" spans="2:9" s="10" customFormat="1" ht="17.25" customHeight="1" hidden="1">
      <c r="B257" s="33"/>
      <c r="C257" s="33"/>
      <c r="D257" s="35"/>
      <c r="E257" s="31"/>
      <c r="F257" s="31"/>
      <c r="G257" s="31"/>
      <c r="H257" s="31"/>
      <c r="I257" s="22"/>
    </row>
    <row r="258" spans="2:9" s="10" customFormat="1" ht="17.25" customHeight="1">
      <c r="B258" s="27"/>
      <c r="C258" s="27" t="s">
        <v>70</v>
      </c>
      <c r="D258" s="28" t="s">
        <v>71</v>
      </c>
      <c r="E258" s="29">
        <f>E259</f>
        <v>19000</v>
      </c>
      <c r="F258" s="29">
        <f>F259</f>
        <v>45000</v>
      </c>
      <c r="G258" s="29"/>
      <c r="H258" s="29"/>
      <c r="I258" s="30">
        <f t="shared" si="1"/>
        <v>0</v>
      </c>
    </row>
    <row r="259" spans="2:9" s="10" customFormat="1" ht="17.25" customHeight="1">
      <c r="B259" s="27"/>
      <c r="C259" s="27"/>
      <c r="D259" s="28" t="s">
        <v>105</v>
      </c>
      <c r="E259" s="29">
        <v>19000</v>
      </c>
      <c r="F259" s="29">
        <v>45000</v>
      </c>
      <c r="G259" s="29"/>
      <c r="H259" s="29"/>
      <c r="I259" s="30"/>
    </row>
    <row r="260" spans="2:9" s="10" customFormat="1" ht="17.25" customHeight="1">
      <c r="B260" s="27"/>
      <c r="C260" s="27" t="s">
        <v>72</v>
      </c>
      <c r="D260" s="28" t="s">
        <v>113</v>
      </c>
      <c r="E260" s="29">
        <f>SUM(E261:E263)</f>
        <v>109000</v>
      </c>
      <c r="F260" s="29">
        <f>SUM(F261:F263)</f>
        <v>189000</v>
      </c>
      <c r="G260" s="29"/>
      <c r="H260" s="29"/>
      <c r="I260" s="30">
        <f t="shared" si="1"/>
        <v>0</v>
      </c>
    </row>
    <row r="261" spans="2:9" s="10" customFormat="1" ht="17.25" customHeight="1" hidden="1">
      <c r="B261" s="27"/>
      <c r="C261" s="27"/>
      <c r="D261" s="28" t="s">
        <v>166</v>
      </c>
      <c r="E261" s="29">
        <v>3665</v>
      </c>
      <c r="F261" s="29">
        <v>0</v>
      </c>
      <c r="G261" s="29"/>
      <c r="H261" s="29"/>
      <c r="I261" s="30"/>
    </row>
    <row r="262" spans="2:9" s="10" customFormat="1" ht="17.25" customHeight="1">
      <c r="B262" s="27"/>
      <c r="C262" s="27"/>
      <c r="D262" s="28" t="s">
        <v>29</v>
      </c>
      <c r="E262" s="29">
        <v>55335</v>
      </c>
      <c r="F262" s="29">
        <v>39000</v>
      </c>
      <c r="G262" s="29"/>
      <c r="H262" s="29"/>
      <c r="I262" s="30"/>
    </row>
    <row r="263" spans="2:9" s="10" customFormat="1" ht="17.25" customHeight="1">
      <c r="B263" s="27"/>
      <c r="C263" s="27"/>
      <c r="D263" s="28" t="s">
        <v>30</v>
      </c>
      <c r="E263" s="29">
        <v>50000</v>
      </c>
      <c r="F263" s="29">
        <v>150000</v>
      </c>
      <c r="G263" s="29"/>
      <c r="H263" s="29"/>
      <c r="I263" s="30"/>
    </row>
    <row r="264" spans="2:9" s="10" customFormat="1" ht="17.25" customHeight="1">
      <c r="B264" s="52" t="s">
        <v>73</v>
      </c>
      <c r="C264" s="53"/>
      <c r="D264" s="54"/>
      <c r="E264" s="45">
        <f>E255+E243+E217+E198+E195+E167+E156+E124+E121+E114+E111+E93+E90+E71+E50+E43+E34+E28+E15+E12+E9</f>
        <v>17108031</v>
      </c>
      <c r="F264" s="45">
        <f>F255+F243+F217+F198+F195+F167+F156+F124+F121+F114+F111+F93+F90+F71+F50+F43+F34+F28+F15+F12+F9</f>
        <v>17727305</v>
      </c>
      <c r="G264" s="45"/>
      <c r="H264" s="45">
        <f>H255+H243+H217+H198+H195+H167+H156+H124+H121+H114+H111+H93+H90+H71+H50+H43+H34+H28+H15+H12+H9</f>
        <v>0</v>
      </c>
      <c r="I264" s="46">
        <f>IF(E264&gt;0,H264/E264,"")</f>
        <v>0</v>
      </c>
    </row>
    <row r="266" ht="11.25">
      <c r="E266" s="2" t="s">
        <v>122</v>
      </c>
    </row>
  </sheetData>
  <mergeCells count="6">
    <mergeCell ref="B264:D264"/>
    <mergeCell ref="A4:I4"/>
    <mergeCell ref="A1:I1"/>
    <mergeCell ref="A2:I2"/>
    <mergeCell ref="A3:I3"/>
    <mergeCell ref="B5:I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UMSZP</dc:creator>
  <cp:keywords/>
  <dc:description/>
  <cp:lastModifiedBy>xxx</cp:lastModifiedBy>
  <cp:lastPrinted>2005-12-12T10:02:31Z</cp:lastPrinted>
  <dcterms:created xsi:type="dcterms:W3CDTF">2000-11-28T08:18:03Z</dcterms:created>
  <dcterms:modified xsi:type="dcterms:W3CDTF">2007-07-10T11:18:03Z</dcterms:modified>
  <cp:category/>
  <cp:version/>
  <cp:contentType/>
  <cp:contentStatus/>
</cp:coreProperties>
</file>